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<sst xmlns="http://schemas.openxmlformats.org/spreadsheetml/2006/main" count="37" uniqueCount="26">
  <si>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hhid</t>
  </si>
  <si>
    <t>NBR</t>
  </si>
  <si>
    <t>Seller</t>
  </si>
  <si>
    <t>Buyer</t>
  </si>
  <si>
    <t>Exppc</t>
  </si>
  <si>
    <t>Expend</t>
  </si>
  <si>
    <t>Hhsize</t>
  </si>
  <si>
    <t>Purchval</t>
  </si>
  <si>
    <t>Soldval</t>
  </si>
  <si>
    <t>PctChY</t>
  </si>
  <si>
    <t xml:space="preserve">Price change </t>
  </si>
  <si>
    <t>Exppc2</t>
  </si>
  <si>
    <t>Poor2</t>
  </si>
  <si>
    <t>Poor</t>
  </si>
  <si>
    <t>Before</t>
  </si>
  <si>
    <t>After</t>
  </si>
  <si>
    <t xml:space="preserve">   All </t>
  </si>
  <si>
    <t xml:space="preserve">   Net buyers</t>
  </si>
  <si>
    <t xml:space="preserve">   Net sellers</t>
  </si>
  <si>
    <t>Poverty line</t>
  </si>
  <si>
    <t>Poverty rates</t>
  </si>
  <si>
    <t xml:space="preserve">   No trade</t>
  </si>
  <si>
    <t>Per capita exp</t>
  </si>
  <si>
    <t>Percentage of households</t>
  </si>
  <si>
    <t>Change</t>
  </si>
  <si>
    <t>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</si>
</sst>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[$-409]dddd\,\ mmmm\ dd\,\ yyyy"/>
    <numFmt numFmtId="169" formatCode="[$-409]h:mm:ss\ AM/PM"/>
    <numFmt numFmtId="170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2" fontId="0" fillId="0" borderId="0" xfId="42" applyNumberFormat="1" applyFont="1" applyAlignment="1">
      <alignment horizontal="right"/>
    </xf>
    <xf numFmtId="2" fontId="0" fillId="0" borderId="0" xfId="42" applyNumberFormat="1" applyFont="1" applyAlignment="1">
      <alignment/>
    </xf>
    <xf numFmtId="9" fontId="0" fillId="0" borderId="0" xfId="57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57" applyFont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9" fontId="0" fillId="10" borderId="0" xfId="57" applyFont="1" applyFill="1" applyAlignment="1">
      <alignment/>
    </xf>
    <xf numFmtId="0" fontId="0" fillId="10" borderId="0" xfId="0" applyFill="1" applyAlignment="1">
      <alignment/>
    </xf>
    <xf numFmtId="9" fontId="0" fillId="0" borderId="12" xfId="57" applyNumberFormat="1" applyFont="1" applyBorder="1" applyAlignment="1">
      <alignment/>
    </xf>
    <xf numFmtId="9" fontId="0" fillId="0" borderId="0" xfId="57" applyNumberFormat="1" applyFont="1" applyBorder="1" applyAlignment="1">
      <alignment/>
    </xf>
    <xf numFmtId="9" fontId="0" fillId="0" borderId="10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T28" sqref="T28"/>
    </sheetView>
  </sheetViews>
  <sheetFormatPr defaultColWidth="9.140625" defaultRowHeight="15"/>
  <cols>
    <col min="1" max="1" width="12.7109375" style="0" customWidth="1"/>
    <col min="2" max="3" width="9.57421875" style="3" bestFit="1" customWidth="1"/>
    <col min="5" max="5" width="10.57421875" style="3" bestFit="1" customWidth="1"/>
    <col min="7" max="7" width="9.140625" style="5" customWidth="1"/>
    <col min="11" max="11" width="9.57421875" style="0" bestFit="1" customWidth="1"/>
    <col min="13" max="14" width="9.140625" style="7" customWidth="1"/>
    <col min="15" max="15" width="3.57421875" style="7" customWidth="1"/>
    <col min="17" max="17" width="4.8515625" style="0" customWidth="1"/>
    <col min="20" max="20" width="11.7109375" style="0" customWidth="1"/>
  </cols>
  <sheetData>
    <row r="1" spans="1:15" ht="15">
      <c r="A1" s="1" t="s">
        <v>0</v>
      </c>
      <c r="B1" s="2" t="s">
        <v>8</v>
      </c>
      <c r="C1" s="2" t="s">
        <v>7</v>
      </c>
      <c r="D1" s="1" t="s">
        <v>6</v>
      </c>
      <c r="E1" s="2" t="s">
        <v>5</v>
      </c>
      <c r="F1" s="1" t="s">
        <v>4</v>
      </c>
      <c r="G1" s="4" t="s">
        <v>1</v>
      </c>
      <c r="H1" s="1" t="s">
        <v>2</v>
      </c>
      <c r="I1" s="1" t="s">
        <v>3</v>
      </c>
      <c r="J1" s="1" t="s">
        <v>9</v>
      </c>
      <c r="K1" s="1" t="s">
        <v>4</v>
      </c>
      <c r="L1" s="1" t="s">
        <v>11</v>
      </c>
      <c r="M1" s="8" t="s">
        <v>13</v>
      </c>
      <c r="N1" s="8" t="s">
        <v>12</v>
      </c>
      <c r="O1" s="8"/>
    </row>
    <row r="2" spans="1:18" ht="15">
      <c r="A2">
        <v>702090481</v>
      </c>
      <c r="B2" s="3">
        <v>400</v>
      </c>
      <c r="C2" s="3">
        <v>3720</v>
      </c>
      <c r="D2">
        <v>5</v>
      </c>
      <c r="E2" s="3">
        <v>8310.7333</v>
      </c>
      <c r="F2" s="3">
        <f aca="true" t="shared" si="0" ref="F2:F33">E2/D2</f>
        <v>1662.1466599999999</v>
      </c>
      <c r="G2" s="5">
        <v>-0.3994834</v>
      </c>
      <c r="H2">
        <f aca="true" t="shared" si="1" ref="H2:H33">IF(B2&gt;0,1,0)</f>
        <v>1</v>
      </c>
      <c r="I2">
        <f aca="true" t="shared" si="2" ref="I2:I33">IF(C2&gt;0,1,0)</f>
        <v>1</v>
      </c>
      <c r="J2" s="6">
        <f aca="true" t="shared" si="3" ref="J2:J33">G2*R$2</f>
        <v>0</v>
      </c>
      <c r="K2" s="3">
        <f>E2/D2</f>
        <v>1662.1466599999999</v>
      </c>
      <c r="L2" s="7">
        <f aca="true" t="shared" si="4" ref="L2:L33">F2*(1+J2)</f>
        <v>1662.1466599999999</v>
      </c>
      <c r="M2" s="9">
        <f>IF(K2&lt;$R$3,1,0)</f>
        <v>0</v>
      </c>
      <c r="N2" s="9">
        <f>IF(L2&lt;$R$3,1,0)</f>
        <v>0</v>
      </c>
      <c r="O2" s="9"/>
      <c r="P2" t="s">
        <v>10</v>
      </c>
      <c r="R2" s="21">
        <v>0</v>
      </c>
    </row>
    <row r="3" spans="1:18" ht="15">
      <c r="A3">
        <v>410130290</v>
      </c>
      <c r="B3" s="3">
        <v>0</v>
      </c>
      <c r="C3" s="3">
        <v>1020</v>
      </c>
      <c r="D3">
        <v>8</v>
      </c>
      <c r="E3" s="3">
        <v>3795.4583</v>
      </c>
      <c r="F3" s="3">
        <f t="shared" si="0"/>
        <v>474.4322875</v>
      </c>
      <c r="G3" s="5">
        <v>-0.2687422</v>
      </c>
      <c r="H3">
        <f t="shared" si="1"/>
        <v>0</v>
      </c>
      <c r="I3">
        <f t="shared" si="2"/>
        <v>1</v>
      </c>
      <c r="J3" s="6">
        <f t="shared" si="3"/>
        <v>0</v>
      </c>
      <c r="K3" s="3">
        <f aca="true" t="shared" si="5" ref="K3:K66">E3/D3</f>
        <v>474.4322875</v>
      </c>
      <c r="L3" s="7">
        <f t="shared" si="4"/>
        <v>474.4322875</v>
      </c>
      <c r="M3" s="9">
        <f aca="true" t="shared" si="6" ref="M3:M66">IF(K3&lt;$R$3,1,0)</f>
        <v>1</v>
      </c>
      <c r="N3" s="9">
        <f aca="true" t="shared" si="7" ref="N3:N66">IF(L3&lt;$R$3,1,0)</f>
        <v>1</v>
      </c>
      <c r="O3" s="9"/>
      <c r="P3" t="s">
        <v>19</v>
      </c>
      <c r="R3" s="22">
        <v>900</v>
      </c>
    </row>
    <row r="4" spans="1:15" ht="15">
      <c r="A4">
        <v>720020504</v>
      </c>
      <c r="B4" s="3">
        <v>0</v>
      </c>
      <c r="C4" s="3">
        <v>1404</v>
      </c>
      <c r="D4">
        <v>5</v>
      </c>
      <c r="E4" s="3">
        <v>6840.0333</v>
      </c>
      <c r="F4" s="3">
        <f t="shared" si="0"/>
        <v>1368.00666</v>
      </c>
      <c r="G4" s="5">
        <v>-0.2052622</v>
      </c>
      <c r="H4">
        <f t="shared" si="1"/>
        <v>0</v>
      </c>
      <c r="I4">
        <f t="shared" si="2"/>
        <v>1</v>
      </c>
      <c r="J4" s="6">
        <f t="shared" si="3"/>
        <v>0</v>
      </c>
      <c r="K4" s="3">
        <f t="shared" si="5"/>
        <v>1368.00666</v>
      </c>
      <c r="L4" s="7">
        <f t="shared" si="4"/>
        <v>1368.00666</v>
      </c>
      <c r="M4" s="9">
        <f t="shared" si="6"/>
        <v>0</v>
      </c>
      <c r="N4" s="9">
        <f t="shared" si="7"/>
        <v>0</v>
      </c>
      <c r="O4" s="9"/>
    </row>
    <row r="5" spans="1:15" ht="15">
      <c r="A5">
        <v>410130297</v>
      </c>
      <c r="B5" s="3">
        <v>0</v>
      </c>
      <c r="C5" s="3">
        <v>780</v>
      </c>
      <c r="D5">
        <v>6</v>
      </c>
      <c r="E5" s="3">
        <v>4397.7333</v>
      </c>
      <c r="F5" s="3">
        <f t="shared" si="0"/>
        <v>732.95555</v>
      </c>
      <c r="G5" s="5">
        <v>-0.1773641</v>
      </c>
      <c r="H5">
        <f t="shared" si="1"/>
        <v>0</v>
      </c>
      <c r="I5">
        <f t="shared" si="2"/>
        <v>1</v>
      </c>
      <c r="J5" s="6">
        <f t="shared" si="3"/>
        <v>0</v>
      </c>
      <c r="K5" s="3">
        <f t="shared" si="5"/>
        <v>732.95555</v>
      </c>
      <c r="L5" s="7">
        <f t="shared" si="4"/>
        <v>732.95555</v>
      </c>
      <c r="M5" s="9">
        <f t="shared" si="6"/>
        <v>1</v>
      </c>
      <c r="N5" s="9">
        <f t="shared" si="7"/>
        <v>1</v>
      </c>
      <c r="O5" s="9"/>
    </row>
    <row r="6" spans="1:18" ht="15">
      <c r="A6">
        <v>706061404</v>
      </c>
      <c r="B6" s="3">
        <v>0</v>
      </c>
      <c r="C6" s="3">
        <v>360</v>
      </c>
      <c r="D6">
        <v>4</v>
      </c>
      <c r="E6" s="3">
        <v>2208.2019</v>
      </c>
      <c r="F6" s="3">
        <f t="shared" si="0"/>
        <v>552.050475</v>
      </c>
      <c r="G6" s="5">
        <v>-0.1630286</v>
      </c>
      <c r="H6">
        <f t="shared" si="1"/>
        <v>0</v>
      </c>
      <c r="I6">
        <f t="shared" si="2"/>
        <v>1</v>
      </c>
      <c r="J6" s="6">
        <f t="shared" si="3"/>
        <v>0</v>
      </c>
      <c r="K6" s="3">
        <f t="shared" si="5"/>
        <v>552.050475</v>
      </c>
      <c r="L6" s="7">
        <f t="shared" si="4"/>
        <v>552.050475</v>
      </c>
      <c r="M6" s="9">
        <f t="shared" si="6"/>
        <v>1</v>
      </c>
      <c r="N6" s="9">
        <f t="shared" si="7"/>
        <v>1</v>
      </c>
      <c r="O6" s="9"/>
      <c r="P6" s="11" t="s">
        <v>23</v>
      </c>
      <c r="Q6" s="11"/>
      <c r="R6" s="11"/>
    </row>
    <row r="7" spans="1:18" ht="15">
      <c r="A7">
        <v>310031217</v>
      </c>
      <c r="B7" s="3">
        <v>0</v>
      </c>
      <c r="C7" s="3">
        <v>1250</v>
      </c>
      <c r="D7">
        <v>5</v>
      </c>
      <c r="E7" s="3">
        <v>8072.9167</v>
      </c>
      <c r="F7" s="3">
        <f t="shared" si="0"/>
        <v>1614.58334</v>
      </c>
      <c r="G7" s="5">
        <v>-0.1548387</v>
      </c>
      <c r="H7">
        <f t="shared" si="1"/>
        <v>0</v>
      </c>
      <c r="I7">
        <f t="shared" si="2"/>
        <v>1</v>
      </c>
      <c r="J7" s="6">
        <f t="shared" si="3"/>
        <v>0</v>
      </c>
      <c r="K7" s="3">
        <f t="shared" si="5"/>
        <v>1614.58334</v>
      </c>
      <c r="L7" s="7">
        <f t="shared" si="4"/>
        <v>1614.58334</v>
      </c>
      <c r="M7" s="9">
        <f t="shared" si="6"/>
        <v>0</v>
      </c>
      <c r="N7" s="9">
        <f t="shared" si="7"/>
        <v>0</v>
      </c>
      <c r="O7" s="9"/>
      <c r="P7" s="12" t="s">
        <v>16</v>
      </c>
      <c r="Q7" s="12"/>
      <c r="R7" s="13">
        <v>1</v>
      </c>
    </row>
    <row r="8" spans="1:18" ht="15">
      <c r="A8">
        <v>410130279</v>
      </c>
      <c r="B8" s="3">
        <v>0</v>
      </c>
      <c r="C8" s="3">
        <v>420</v>
      </c>
      <c r="D8">
        <v>4</v>
      </c>
      <c r="E8" s="3">
        <v>2719.25</v>
      </c>
      <c r="F8" s="3">
        <f t="shared" si="0"/>
        <v>679.8125</v>
      </c>
      <c r="G8" s="5">
        <v>-0.1544544</v>
      </c>
      <c r="H8">
        <f t="shared" si="1"/>
        <v>0</v>
      </c>
      <c r="I8">
        <f t="shared" si="2"/>
        <v>1</v>
      </c>
      <c r="J8" s="6">
        <f t="shared" si="3"/>
        <v>0</v>
      </c>
      <c r="K8" s="3">
        <f t="shared" si="5"/>
        <v>679.8125</v>
      </c>
      <c r="L8" s="7">
        <f t="shared" si="4"/>
        <v>679.8125</v>
      </c>
      <c r="M8" s="9">
        <f t="shared" si="6"/>
        <v>1</v>
      </c>
      <c r="N8" s="9">
        <f t="shared" si="7"/>
        <v>1</v>
      </c>
      <c r="O8" s="9"/>
      <c r="P8" s="14" t="s">
        <v>17</v>
      </c>
      <c r="Q8" s="14"/>
      <c r="R8" s="15">
        <f>COUNT(G2:G29)/100</f>
        <v>0.28</v>
      </c>
    </row>
    <row r="9" spans="1:18" ht="15">
      <c r="A9">
        <v>102041149</v>
      </c>
      <c r="B9" s="3">
        <v>0</v>
      </c>
      <c r="C9" s="3">
        <v>900</v>
      </c>
      <c r="D9">
        <v>6</v>
      </c>
      <c r="E9" s="3">
        <v>5853.8333</v>
      </c>
      <c r="F9" s="3">
        <f t="shared" si="0"/>
        <v>975.6388833333334</v>
      </c>
      <c r="G9" s="5">
        <v>-0.1537454</v>
      </c>
      <c r="H9">
        <f t="shared" si="1"/>
        <v>0</v>
      </c>
      <c r="I9">
        <f t="shared" si="2"/>
        <v>1</v>
      </c>
      <c r="J9" s="6">
        <f t="shared" si="3"/>
        <v>0</v>
      </c>
      <c r="K9" s="3">
        <f t="shared" si="5"/>
        <v>975.6388833333334</v>
      </c>
      <c r="L9" s="7">
        <f t="shared" si="4"/>
        <v>975.6388833333334</v>
      </c>
      <c r="M9" s="9">
        <f t="shared" si="6"/>
        <v>0</v>
      </c>
      <c r="N9" s="9">
        <f t="shared" si="7"/>
        <v>0</v>
      </c>
      <c r="O9" s="9"/>
      <c r="P9" s="14" t="s">
        <v>21</v>
      </c>
      <c r="Q9" s="14"/>
      <c r="R9" s="15">
        <f>COUNT(G30:G84)/100</f>
        <v>0.55</v>
      </c>
    </row>
    <row r="10" spans="1:18" ht="15">
      <c r="A10">
        <v>706061433</v>
      </c>
      <c r="B10" s="3">
        <v>0</v>
      </c>
      <c r="C10" s="3">
        <v>288</v>
      </c>
      <c r="D10">
        <v>3</v>
      </c>
      <c r="E10" s="3">
        <v>1924</v>
      </c>
      <c r="F10" s="3">
        <f t="shared" si="0"/>
        <v>641.3333333333334</v>
      </c>
      <c r="G10" s="5">
        <v>-0.1496882</v>
      </c>
      <c r="H10">
        <f t="shared" si="1"/>
        <v>0</v>
      </c>
      <c r="I10">
        <f t="shared" si="2"/>
        <v>1</v>
      </c>
      <c r="J10" s="6">
        <f t="shared" si="3"/>
        <v>0</v>
      </c>
      <c r="K10" s="3">
        <f t="shared" si="5"/>
        <v>641.3333333333334</v>
      </c>
      <c r="L10" s="7">
        <f t="shared" si="4"/>
        <v>641.3333333333334</v>
      </c>
      <c r="M10" s="9">
        <f t="shared" si="6"/>
        <v>1</v>
      </c>
      <c r="N10" s="9">
        <f t="shared" si="7"/>
        <v>1</v>
      </c>
      <c r="O10" s="9"/>
      <c r="P10" s="10" t="s">
        <v>18</v>
      </c>
      <c r="Q10" s="10"/>
      <c r="R10" s="16">
        <f>COUNT(G85:G101)/100</f>
        <v>0.17</v>
      </c>
    </row>
    <row r="11" spans="1:15" ht="15">
      <c r="A11">
        <v>103010878</v>
      </c>
      <c r="B11" s="3">
        <v>0</v>
      </c>
      <c r="C11" s="3">
        <v>855</v>
      </c>
      <c r="D11">
        <v>2</v>
      </c>
      <c r="E11" s="3">
        <v>5861.7667</v>
      </c>
      <c r="F11" s="3">
        <f t="shared" si="0"/>
        <v>2930.88335</v>
      </c>
      <c r="G11" s="5">
        <v>-0.1458605</v>
      </c>
      <c r="H11">
        <f t="shared" si="1"/>
        <v>0</v>
      </c>
      <c r="I11">
        <f t="shared" si="2"/>
        <v>1</v>
      </c>
      <c r="J11" s="6">
        <f t="shared" si="3"/>
        <v>0</v>
      </c>
      <c r="K11" s="3">
        <f t="shared" si="5"/>
        <v>2930.88335</v>
      </c>
      <c r="L11" s="7">
        <f t="shared" si="4"/>
        <v>2930.88335</v>
      </c>
      <c r="M11" s="9">
        <f t="shared" si="6"/>
        <v>0</v>
      </c>
      <c r="N11" s="9">
        <f t="shared" si="7"/>
        <v>0</v>
      </c>
      <c r="O11" s="9"/>
    </row>
    <row r="12" spans="1:20" ht="15">
      <c r="A12">
        <v>701010441</v>
      </c>
      <c r="B12" s="3">
        <v>0</v>
      </c>
      <c r="C12" s="3">
        <v>1200</v>
      </c>
      <c r="D12">
        <v>5</v>
      </c>
      <c r="E12" s="3">
        <v>8663.3333</v>
      </c>
      <c r="F12" s="3">
        <f t="shared" si="0"/>
        <v>1732.66666</v>
      </c>
      <c r="G12" s="5">
        <v>-0.1385148</v>
      </c>
      <c r="H12">
        <f t="shared" si="1"/>
        <v>0</v>
      </c>
      <c r="I12">
        <f t="shared" si="2"/>
        <v>1</v>
      </c>
      <c r="J12" s="6">
        <f t="shared" si="3"/>
        <v>0</v>
      </c>
      <c r="K12" s="3">
        <f t="shared" si="5"/>
        <v>1732.66666</v>
      </c>
      <c r="L12" s="7">
        <f t="shared" si="4"/>
        <v>1732.66666</v>
      </c>
      <c r="M12" s="9">
        <f t="shared" si="6"/>
        <v>0</v>
      </c>
      <c r="N12" s="9">
        <f t="shared" si="7"/>
        <v>0</v>
      </c>
      <c r="O12" s="9"/>
      <c r="P12" s="11" t="s">
        <v>20</v>
      </c>
      <c r="Q12" s="11"/>
      <c r="R12" s="17" t="s">
        <v>14</v>
      </c>
      <c r="S12" s="17" t="s">
        <v>15</v>
      </c>
      <c r="T12" s="17" t="s">
        <v>25</v>
      </c>
    </row>
    <row r="13" spans="1:20" ht="15">
      <c r="A13">
        <v>104041245</v>
      </c>
      <c r="B13" s="3">
        <v>0</v>
      </c>
      <c r="C13" s="3">
        <v>450</v>
      </c>
      <c r="D13">
        <v>3</v>
      </c>
      <c r="E13" s="3">
        <v>3308.35</v>
      </c>
      <c r="F13" s="3">
        <f t="shared" si="0"/>
        <v>1102.7833333333333</v>
      </c>
      <c r="G13" s="5">
        <v>-0.1360195</v>
      </c>
      <c r="H13">
        <f t="shared" si="1"/>
        <v>0</v>
      </c>
      <c r="I13">
        <f t="shared" si="2"/>
        <v>1</v>
      </c>
      <c r="J13" s="6">
        <f t="shared" si="3"/>
        <v>0</v>
      </c>
      <c r="K13" s="3">
        <f t="shared" si="5"/>
        <v>1102.7833333333333</v>
      </c>
      <c r="L13" s="7">
        <f t="shared" si="4"/>
        <v>1102.7833333333333</v>
      </c>
      <c r="M13" s="9">
        <f t="shared" si="6"/>
        <v>0</v>
      </c>
      <c r="N13" s="9">
        <f t="shared" si="7"/>
        <v>0</v>
      </c>
      <c r="O13" s="9"/>
      <c r="P13" s="12" t="s">
        <v>16</v>
      </c>
      <c r="Q13" s="12"/>
      <c r="R13" s="23">
        <f>AVERAGE(M2:M101)</f>
        <v>0.34</v>
      </c>
      <c r="S13" s="23">
        <f>AVERAGE(N2:N101)</f>
        <v>0.34</v>
      </c>
      <c r="T13" s="13">
        <f>S13-R13</f>
        <v>0</v>
      </c>
    </row>
    <row r="14" spans="1:20" ht="15">
      <c r="A14">
        <v>706031572</v>
      </c>
      <c r="B14" s="3">
        <v>0</v>
      </c>
      <c r="C14" s="3">
        <v>360</v>
      </c>
      <c r="D14">
        <v>4</v>
      </c>
      <c r="E14" s="3">
        <v>2858.5833</v>
      </c>
      <c r="F14" s="3">
        <f t="shared" si="0"/>
        <v>714.645825</v>
      </c>
      <c r="G14" s="5">
        <v>-0.1259365</v>
      </c>
      <c r="H14">
        <f t="shared" si="1"/>
        <v>0</v>
      </c>
      <c r="I14">
        <f t="shared" si="2"/>
        <v>1</v>
      </c>
      <c r="J14" s="6">
        <f t="shared" si="3"/>
        <v>0</v>
      </c>
      <c r="K14" s="3">
        <f t="shared" si="5"/>
        <v>714.645825</v>
      </c>
      <c r="L14" s="7">
        <f t="shared" si="4"/>
        <v>714.645825</v>
      </c>
      <c r="M14" s="9">
        <f t="shared" si="6"/>
        <v>1</v>
      </c>
      <c r="N14" s="9">
        <f t="shared" si="7"/>
        <v>1</v>
      </c>
      <c r="O14" s="9"/>
      <c r="P14" s="14" t="s">
        <v>17</v>
      </c>
      <c r="Q14" s="14"/>
      <c r="R14" s="24">
        <f>AVERAGE(M2:M29)</f>
        <v>0.35714285714285715</v>
      </c>
      <c r="S14" s="24">
        <f>AVERAGE(N2:N29)</f>
        <v>0.35714285714285715</v>
      </c>
      <c r="T14" s="15">
        <f>S14-R14</f>
        <v>0</v>
      </c>
    </row>
    <row r="15" spans="1:20" ht="15">
      <c r="A15">
        <v>103011118</v>
      </c>
      <c r="B15" s="3">
        <v>0</v>
      </c>
      <c r="C15" s="3">
        <v>450</v>
      </c>
      <c r="D15">
        <v>2</v>
      </c>
      <c r="E15" s="3">
        <v>4024.6</v>
      </c>
      <c r="F15" s="3">
        <f t="shared" si="0"/>
        <v>2012.3</v>
      </c>
      <c r="G15" s="5">
        <v>-0.1118124</v>
      </c>
      <c r="H15">
        <f t="shared" si="1"/>
        <v>0</v>
      </c>
      <c r="I15">
        <f t="shared" si="2"/>
        <v>1</v>
      </c>
      <c r="J15" s="6">
        <f t="shared" si="3"/>
        <v>0</v>
      </c>
      <c r="K15" s="3">
        <f t="shared" si="5"/>
        <v>2012.3</v>
      </c>
      <c r="L15" s="7">
        <f t="shared" si="4"/>
        <v>2012.3</v>
      </c>
      <c r="M15" s="9">
        <f t="shared" si="6"/>
        <v>0</v>
      </c>
      <c r="N15" s="9">
        <f t="shared" si="7"/>
        <v>0</v>
      </c>
      <c r="O15" s="9"/>
      <c r="P15" s="14" t="s">
        <v>21</v>
      </c>
      <c r="Q15" s="14"/>
      <c r="R15" s="24">
        <f>AVERAGE(M30:M84)</f>
        <v>0.32727272727272727</v>
      </c>
      <c r="S15" s="24">
        <f>AVERAGE(N30:N84)</f>
        <v>0.32727272727272727</v>
      </c>
      <c r="T15" s="15">
        <f>S15-R15</f>
        <v>0</v>
      </c>
    </row>
    <row r="16" spans="1:20" ht="15">
      <c r="A16">
        <v>410100200</v>
      </c>
      <c r="B16" s="3">
        <v>0</v>
      </c>
      <c r="C16" s="3">
        <v>396</v>
      </c>
      <c r="D16">
        <v>4</v>
      </c>
      <c r="E16" s="3">
        <v>3796.5417</v>
      </c>
      <c r="F16" s="3">
        <f t="shared" si="0"/>
        <v>949.135425</v>
      </c>
      <c r="G16" s="5">
        <v>-0.1043055</v>
      </c>
      <c r="H16">
        <f t="shared" si="1"/>
        <v>0</v>
      </c>
      <c r="I16">
        <f t="shared" si="2"/>
        <v>1</v>
      </c>
      <c r="J16" s="6">
        <f t="shared" si="3"/>
        <v>0</v>
      </c>
      <c r="K16" s="3">
        <f t="shared" si="5"/>
        <v>949.135425</v>
      </c>
      <c r="L16" s="7">
        <f t="shared" si="4"/>
        <v>949.135425</v>
      </c>
      <c r="M16" s="9">
        <f t="shared" si="6"/>
        <v>0</v>
      </c>
      <c r="N16" s="9">
        <f t="shared" si="7"/>
        <v>0</v>
      </c>
      <c r="O16" s="9"/>
      <c r="P16" s="10" t="s">
        <v>18</v>
      </c>
      <c r="Q16" s="10"/>
      <c r="R16" s="25">
        <f>AVERAGE(M85:M101)</f>
        <v>0.35294117647058826</v>
      </c>
      <c r="S16" s="25">
        <f>AVERAGE(N85:N101)</f>
        <v>0.35294117647058826</v>
      </c>
      <c r="T16" s="16">
        <f>S16-R16</f>
        <v>0</v>
      </c>
    </row>
    <row r="17" spans="1:15" ht="15">
      <c r="A17">
        <v>104041192</v>
      </c>
      <c r="B17" s="3">
        <v>0</v>
      </c>
      <c r="C17" s="3">
        <v>360</v>
      </c>
      <c r="D17">
        <v>5</v>
      </c>
      <c r="E17" s="3">
        <v>4219.4333</v>
      </c>
      <c r="F17" s="3">
        <f t="shared" si="0"/>
        <v>843.8866599999999</v>
      </c>
      <c r="G17" s="5">
        <v>-0.0853195</v>
      </c>
      <c r="H17">
        <f t="shared" si="1"/>
        <v>0</v>
      </c>
      <c r="I17">
        <f t="shared" si="2"/>
        <v>1</v>
      </c>
      <c r="J17" s="6">
        <f t="shared" si="3"/>
        <v>0</v>
      </c>
      <c r="K17" s="3">
        <f t="shared" si="5"/>
        <v>843.8866599999999</v>
      </c>
      <c r="L17" s="7">
        <f t="shared" si="4"/>
        <v>843.8866599999999</v>
      </c>
      <c r="M17" s="9">
        <f t="shared" si="6"/>
        <v>1</v>
      </c>
      <c r="N17" s="9">
        <f t="shared" si="7"/>
        <v>1</v>
      </c>
      <c r="O17" s="9"/>
    </row>
    <row r="18" spans="1:20" ht="15">
      <c r="A18">
        <v>404050555</v>
      </c>
      <c r="B18" s="3">
        <v>0</v>
      </c>
      <c r="C18" s="3">
        <v>150</v>
      </c>
      <c r="D18">
        <v>5</v>
      </c>
      <c r="E18" s="3">
        <v>2960.1667</v>
      </c>
      <c r="F18" s="3">
        <f t="shared" si="0"/>
        <v>592.0333400000001</v>
      </c>
      <c r="G18" s="5">
        <v>-0.0506728</v>
      </c>
      <c r="H18">
        <f t="shared" si="1"/>
        <v>0</v>
      </c>
      <c r="I18">
        <f t="shared" si="2"/>
        <v>1</v>
      </c>
      <c r="J18" s="6">
        <f t="shared" si="3"/>
        <v>0</v>
      </c>
      <c r="K18" s="3">
        <f t="shared" si="5"/>
        <v>592.0333400000001</v>
      </c>
      <c r="L18" s="7">
        <f t="shared" si="4"/>
        <v>592.0333400000001</v>
      </c>
      <c r="M18" s="9">
        <f t="shared" si="6"/>
        <v>1</v>
      </c>
      <c r="N18" s="9">
        <f t="shared" si="7"/>
        <v>1</v>
      </c>
      <c r="O18" s="9"/>
      <c r="P18" s="11" t="s">
        <v>22</v>
      </c>
      <c r="Q18" s="11"/>
      <c r="R18" s="17" t="s">
        <v>14</v>
      </c>
      <c r="S18" s="17" t="s">
        <v>15</v>
      </c>
      <c r="T18" s="17" t="s">
        <v>24</v>
      </c>
    </row>
    <row r="19" spans="1:20" ht="15">
      <c r="A19">
        <v>702090577</v>
      </c>
      <c r="B19" s="3">
        <v>0</v>
      </c>
      <c r="C19" s="3">
        <v>144</v>
      </c>
      <c r="D19">
        <v>5</v>
      </c>
      <c r="E19" s="3">
        <v>2949.0333</v>
      </c>
      <c r="F19" s="3">
        <f t="shared" si="0"/>
        <v>589.80666</v>
      </c>
      <c r="G19" s="5">
        <v>-0.0488296</v>
      </c>
      <c r="H19">
        <f t="shared" si="1"/>
        <v>0</v>
      </c>
      <c r="I19">
        <f t="shared" si="2"/>
        <v>1</v>
      </c>
      <c r="J19" s="6">
        <f t="shared" si="3"/>
        <v>0</v>
      </c>
      <c r="K19" s="3">
        <f t="shared" si="5"/>
        <v>589.80666</v>
      </c>
      <c r="L19" s="7">
        <f t="shared" si="4"/>
        <v>589.80666</v>
      </c>
      <c r="M19" s="9">
        <f t="shared" si="6"/>
        <v>1</v>
      </c>
      <c r="N19" s="9">
        <f t="shared" si="7"/>
        <v>1</v>
      </c>
      <c r="O19" s="9"/>
      <c r="P19" s="12" t="s">
        <v>16</v>
      </c>
      <c r="Q19" s="12"/>
      <c r="R19" s="18">
        <f>AVERAGE(K2:K101)</f>
        <v>1317.0445009649518</v>
      </c>
      <c r="S19" s="18">
        <f>AVERAGE(L2:L101)</f>
        <v>1317.0445009649518</v>
      </c>
      <c r="T19" s="13">
        <f>S19/R19-1</f>
        <v>0</v>
      </c>
    </row>
    <row r="20" spans="1:20" ht="15">
      <c r="A20">
        <v>307090620</v>
      </c>
      <c r="B20" s="3">
        <v>0</v>
      </c>
      <c r="C20" s="3">
        <v>110</v>
      </c>
      <c r="D20">
        <v>2</v>
      </c>
      <c r="E20" s="3">
        <v>2385.1</v>
      </c>
      <c r="F20" s="3">
        <f t="shared" si="0"/>
        <v>1192.55</v>
      </c>
      <c r="G20" s="5">
        <v>-0.0461197</v>
      </c>
      <c r="H20">
        <f t="shared" si="1"/>
        <v>0</v>
      </c>
      <c r="I20">
        <f t="shared" si="2"/>
        <v>1</v>
      </c>
      <c r="J20" s="6">
        <f t="shared" si="3"/>
        <v>0</v>
      </c>
      <c r="K20" s="3">
        <f t="shared" si="5"/>
        <v>1192.55</v>
      </c>
      <c r="L20" s="7">
        <f t="shared" si="4"/>
        <v>1192.55</v>
      </c>
      <c r="M20" s="9">
        <f t="shared" si="6"/>
        <v>0</v>
      </c>
      <c r="N20" s="9">
        <f t="shared" si="7"/>
        <v>0</v>
      </c>
      <c r="O20" s="9"/>
      <c r="P20" s="14" t="s">
        <v>17</v>
      </c>
      <c r="Q20" s="14"/>
      <c r="R20" s="19">
        <f>AVERAGE(K2:K29)</f>
        <v>1295.5792049771953</v>
      </c>
      <c r="S20" s="19">
        <f>AVERAGE(L2:L29)</f>
        <v>1295.5792049771953</v>
      </c>
      <c r="T20" s="15">
        <f>S20/R20-1</f>
        <v>0</v>
      </c>
    </row>
    <row r="21" spans="1:20" ht="15">
      <c r="A21">
        <v>701050395</v>
      </c>
      <c r="B21" s="3">
        <v>0</v>
      </c>
      <c r="C21" s="3">
        <v>240</v>
      </c>
      <c r="D21">
        <v>3</v>
      </c>
      <c r="E21" s="3">
        <v>5797</v>
      </c>
      <c r="F21" s="3">
        <f t="shared" si="0"/>
        <v>1932.3333333333333</v>
      </c>
      <c r="G21" s="5">
        <v>-0.0414007</v>
      </c>
      <c r="H21">
        <f t="shared" si="1"/>
        <v>0</v>
      </c>
      <c r="I21">
        <f t="shared" si="2"/>
        <v>1</v>
      </c>
      <c r="J21" s="6">
        <f t="shared" si="3"/>
        <v>0</v>
      </c>
      <c r="K21" s="3">
        <f t="shared" si="5"/>
        <v>1932.3333333333333</v>
      </c>
      <c r="L21" s="7">
        <f t="shared" si="4"/>
        <v>1932.3333333333333</v>
      </c>
      <c r="M21" s="9">
        <f t="shared" si="6"/>
        <v>0</v>
      </c>
      <c r="N21" s="9">
        <f t="shared" si="7"/>
        <v>0</v>
      </c>
      <c r="O21" s="9"/>
      <c r="P21" s="14" t="s">
        <v>21</v>
      </c>
      <c r="Q21" s="14"/>
      <c r="R21" s="19">
        <f>AVERAGE(K30:K84)</f>
        <v>1369.7105423851144</v>
      </c>
      <c r="S21" s="19">
        <f>AVERAGE(L30:L84)</f>
        <v>1369.7105423851144</v>
      </c>
      <c r="T21" s="15">
        <f>S21/R21-1</f>
        <v>0</v>
      </c>
    </row>
    <row r="22" spans="1:20" ht="15">
      <c r="A22">
        <v>409030213</v>
      </c>
      <c r="B22" s="3">
        <v>0</v>
      </c>
      <c r="C22" s="3">
        <v>150</v>
      </c>
      <c r="D22">
        <v>7</v>
      </c>
      <c r="E22" s="3">
        <v>4360.6767</v>
      </c>
      <c r="F22" s="3">
        <f t="shared" si="0"/>
        <v>622.9538142857143</v>
      </c>
      <c r="G22" s="5">
        <v>-0.0343983</v>
      </c>
      <c r="H22">
        <f t="shared" si="1"/>
        <v>0</v>
      </c>
      <c r="I22">
        <f t="shared" si="2"/>
        <v>1</v>
      </c>
      <c r="J22" s="6">
        <f t="shared" si="3"/>
        <v>0</v>
      </c>
      <c r="K22" s="3">
        <f t="shared" si="5"/>
        <v>622.9538142857143</v>
      </c>
      <c r="L22" s="7">
        <f t="shared" si="4"/>
        <v>622.9538142857143</v>
      </c>
      <c r="M22" s="9">
        <f t="shared" si="6"/>
        <v>1</v>
      </c>
      <c r="N22" s="9">
        <f t="shared" si="7"/>
        <v>1</v>
      </c>
      <c r="O22" s="9"/>
      <c r="P22" s="10" t="s">
        <v>18</v>
      </c>
      <c r="Q22" s="10"/>
      <c r="R22" s="20">
        <f>AVERAGE(K85:K101)</f>
        <v>1182.0089721148458</v>
      </c>
      <c r="S22" s="20">
        <f>AVERAGE(L85:L101)</f>
        <v>1182.0089721148458</v>
      </c>
      <c r="T22" s="16">
        <f>S22/R22-1</f>
        <v>0</v>
      </c>
    </row>
    <row r="23" spans="1:15" ht="15">
      <c r="A23">
        <v>407020242</v>
      </c>
      <c r="B23" s="3">
        <v>0</v>
      </c>
      <c r="C23" s="3">
        <v>600</v>
      </c>
      <c r="D23">
        <v>11</v>
      </c>
      <c r="E23" s="3">
        <v>22552.333</v>
      </c>
      <c r="F23" s="3">
        <f t="shared" si="0"/>
        <v>2050.212090909091</v>
      </c>
      <c r="G23" s="5">
        <v>-0.0266048</v>
      </c>
      <c r="H23">
        <f t="shared" si="1"/>
        <v>0</v>
      </c>
      <c r="I23">
        <f t="shared" si="2"/>
        <v>1</v>
      </c>
      <c r="J23" s="6">
        <f t="shared" si="3"/>
        <v>0</v>
      </c>
      <c r="K23" s="3">
        <f t="shared" si="5"/>
        <v>2050.212090909091</v>
      </c>
      <c r="L23" s="7">
        <f t="shared" si="4"/>
        <v>2050.212090909091</v>
      </c>
      <c r="M23" s="9">
        <f t="shared" si="6"/>
        <v>0</v>
      </c>
      <c r="N23" s="9">
        <f t="shared" si="7"/>
        <v>0</v>
      </c>
      <c r="O23" s="9"/>
    </row>
    <row r="24" spans="1:15" ht="15">
      <c r="A24">
        <v>417090145</v>
      </c>
      <c r="B24" s="3">
        <v>0</v>
      </c>
      <c r="C24" s="3">
        <v>260</v>
      </c>
      <c r="D24">
        <v>8</v>
      </c>
      <c r="E24" s="3">
        <v>12488.667</v>
      </c>
      <c r="F24" s="3">
        <f t="shared" si="0"/>
        <v>1561.083375</v>
      </c>
      <c r="G24" s="5">
        <v>-0.0208189</v>
      </c>
      <c r="H24">
        <f t="shared" si="1"/>
        <v>0</v>
      </c>
      <c r="I24">
        <f t="shared" si="2"/>
        <v>1</v>
      </c>
      <c r="J24" s="6">
        <f t="shared" si="3"/>
        <v>0</v>
      </c>
      <c r="K24" s="3">
        <f t="shared" si="5"/>
        <v>1561.083375</v>
      </c>
      <c r="L24" s="7">
        <f t="shared" si="4"/>
        <v>1561.083375</v>
      </c>
      <c r="M24" s="9">
        <f t="shared" si="6"/>
        <v>0</v>
      </c>
      <c r="N24" s="9">
        <f t="shared" si="7"/>
        <v>0</v>
      </c>
      <c r="O24" s="9"/>
    </row>
    <row r="25" spans="1:15" ht="15">
      <c r="A25">
        <v>104041030</v>
      </c>
      <c r="B25" s="3">
        <v>0</v>
      </c>
      <c r="C25" s="3">
        <v>75</v>
      </c>
      <c r="D25">
        <v>6</v>
      </c>
      <c r="E25" s="3">
        <v>6572.5833</v>
      </c>
      <c r="F25" s="3">
        <f t="shared" si="0"/>
        <v>1095.43055</v>
      </c>
      <c r="G25" s="5">
        <v>-0.011411</v>
      </c>
      <c r="H25">
        <f t="shared" si="1"/>
        <v>0</v>
      </c>
      <c r="I25">
        <f t="shared" si="2"/>
        <v>1</v>
      </c>
      <c r="J25" s="6">
        <f t="shared" si="3"/>
        <v>0</v>
      </c>
      <c r="K25" s="3">
        <f t="shared" si="5"/>
        <v>1095.43055</v>
      </c>
      <c r="L25" s="7">
        <f t="shared" si="4"/>
        <v>1095.43055</v>
      </c>
      <c r="M25" s="9">
        <f t="shared" si="6"/>
        <v>0</v>
      </c>
      <c r="N25" s="9">
        <f t="shared" si="7"/>
        <v>0</v>
      </c>
      <c r="O25" s="9"/>
    </row>
    <row r="26" spans="1:15" ht="15">
      <c r="A26">
        <v>413040125</v>
      </c>
      <c r="B26" s="3">
        <v>0</v>
      </c>
      <c r="C26" s="3">
        <v>120</v>
      </c>
      <c r="D26">
        <v>6</v>
      </c>
      <c r="E26" s="3">
        <v>10623.167</v>
      </c>
      <c r="F26" s="3">
        <f t="shared" si="0"/>
        <v>1770.5278333333333</v>
      </c>
      <c r="G26" s="5">
        <v>-0.0112961</v>
      </c>
      <c r="H26">
        <f t="shared" si="1"/>
        <v>0</v>
      </c>
      <c r="I26">
        <f t="shared" si="2"/>
        <v>1</v>
      </c>
      <c r="J26" s="6">
        <f t="shared" si="3"/>
        <v>0</v>
      </c>
      <c r="K26" s="3">
        <f t="shared" si="5"/>
        <v>1770.5278333333333</v>
      </c>
      <c r="L26" s="7">
        <f t="shared" si="4"/>
        <v>1770.5278333333333</v>
      </c>
      <c r="M26" s="9">
        <f t="shared" si="6"/>
        <v>0</v>
      </c>
      <c r="N26" s="9">
        <f t="shared" si="7"/>
        <v>0</v>
      </c>
      <c r="O26" s="9"/>
    </row>
    <row r="27" spans="1:15" ht="15">
      <c r="A27">
        <v>704071623</v>
      </c>
      <c r="B27" s="3">
        <v>0</v>
      </c>
      <c r="C27" s="3">
        <v>18</v>
      </c>
      <c r="D27">
        <v>2</v>
      </c>
      <c r="E27" s="3">
        <v>1895.25</v>
      </c>
      <c r="F27" s="3">
        <f t="shared" si="0"/>
        <v>947.625</v>
      </c>
      <c r="G27" s="5">
        <v>-0.0094974</v>
      </c>
      <c r="H27">
        <f t="shared" si="1"/>
        <v>0</v>
      </c>
      <c r="I27">
        <f t="shared" si="2"/>
        <v>1</v>
      </c>
      <c r="J27" s="6">
        <f t="shared" si="3"/>
        <v>0</v>
      </c>
      <c r="K27" s="3">
        <f t="shared" si="5"/>
        <v>947.625</v>
      </c>
      <c r="L27" s="7">
        <f t="shared" si="4"/>
        <v>947.625</v>
      </c>
      <c r="M27" s="9">
        <f t="shared" si="6"/>
        <v>0</v>
      </c>
      <c r="N27" s="9">
        <f t="shared" si="7"/>
        <v>0</v>
      </c>
      <c r="O27" s="9"/>
    </row>
    <row r="28" spans="1:15" ht="15">
      <c r="A28">
        <v>305160861</v>
      </c>
      <c r="B28" s="3">
        <v>0</v>
      </c>
      <c r="C28" s="3">
        <v>75</v>
      </c>
      <c r="D28">
        <v>3</v>
      </c>
      <c r="E28" s="3">
        <v>9408.4524</v>
      </c>
      <c r="F28" s="3">
        <f t="shared" si="0"/>
        <v>3136.1508</v>
      </c>
      <c r="G28" s="5">
        <v>-0.0079716</v>
      </c>
      <c r="H28">
        <f t="shared" si="1"/>
        <v>0</v>
      </c>
      <c r="I28">
        <f t="shared" si="2"/>
        <v>1</v>
      </c>
      <c r="J28" s="6">
        <f t="shared" si="3"/>
        <v>0</v>
      </c>
      <c r="K28" s="3">
        <f t="shared" si="5"/>
        <v>3136.1508</v>
      </c>
      <c r="L28" s="7">
        <f t="shared" si="4"/>
        <v>3136.1508</v>
      </c>
      <c r="M28" s="9">
        <f t="shared" si="6"/>
        <v>0</v>
      </c>
      <c r="N28" s="9">
        <f t="shared" si="7"/>
        <v>0</v>
      </c>
      <c r="O28" s="9"/>
    </row>
    <row r="29" spans="1:15" ht="15">
      <c r="A29">
        <v>307100859</v>
      </c>
      <c r="B29" s="3">
        <v>0</v>
      </c>
      <c r="C29" s="3">
        <v>56</v>
      </c>
      <c r="D29">
        <v>4</v>
      </c>
      <c r="E29" s="3">
        <v>7193</v>
      </c>
      <c r="F29" s="3">
        <f t="shared" si="0"/>
        <v>1798.25</v>
      </c>
      <c r="G29" s="5">
        <v>-0.0077853</v>
      </c>
      <c r="H29">
        <f t="shared" si="1"/>
        <v>0</v>
      </c>
      <c r="I29">
        <f t="shared" si="2"/>
        <v>1</v>
      </c>
      <c r="J29" s="6">
        <f t="shared" si="3"/>
        <v>0</v>
      </c>
      <c r="K29" s="3">
        <f t="shared" si="5"/>
        <v>1798.25</v>
      </c>
      <c r="L29" s="7">
        <f t="shared" si="4"/>
        <v>1798.25</v>
      </c>
      <c r="M29" s="9">
        <f t="shared" si="6"/>
        <v>0</v>
      </c>
      <c r="N29" s="9">
        <f t="shared" si="7"/>
        <v>0</v>
      </c>
      <c r="O29" s="9"/>
    </row>
    <row r="30" spans="1:15" ht="15">
      <c r="A30">
        <v>709080429</v>
      </c>
      <c r="B30" s="3">
        <v>0</v>
      </c>
      <c r="C30" s="3">
        <v>6</v>
      </c>
      <c r="D30">
        <v>7</v>
      </c>
      <c r="E30" s="3">
        <v>3867.6</v>
      </c>
      <c r="F30" s="3">
        <f t="shared" si="0"/>
        <v>552.5142857142857</v>
      </c>
      <c r="G30" s="5">
        <v>-0.0015513</v>
      </c>
      <c r="H30">
        <f t="shared" si="1"/>
        <v>0</v>
      </c>
      <c r="I30">
        <f t="shared" si="2"/>
        <v>1</v>
      </c>
      <c r="J30" s="6">
        <f t="shared" si="3"/>
        <v>0</v>
      </c>
      <c r="K30" s="3">
        <f t="shared" si="5"/>
        <v>552.5142857142857</v>
      </c>
      <c r="L30" s="7">
        <f t="shared" si="4"/>
        <v>552.5142857142857</v>
      </c>
      <c r="M30" s="9">
        <f t="shared" si="6"/>
        <v>1</v>
      </c>
      <c r="N30" s="9">
        <f t="shared" si="7"/>
        <v>1</v>
      </c>
      <c r="O30" s="9"/>
    </row>
    <row r="31" spans="1:15" ht="15">
      <c r="A31">
        <v>104041106</v>
      </c>
      <c r="B31" s="3">
        <v>0</v>
      </c>
      <c r="C31" s="3">
        <v>0</v>
      </c>
      <c r="D31">
        <v>7</v>
      </c>
      <c r="E31" s="3">
        <v>8414.7267</v>
      </c>
      <c r="F31" s="3">
        <f t="shared" si="0"/>
        <v>1202.1038142857142</v>
      </c>
      <c r="G31" s="5">
        <v>0</v>
      </c>
      <c r="H31">
        <f t="shared" si="1"/>
        <v>0</v>
      </c>
      <c r="I31">
        <f t="shared" si="2"/>
        <v>0</v>
      </c>
      <c r="J31" s="6">
        <f t="shared" si="3"/>
        <v>0</v>
      </c>
      <c r="K31" s="3">
        <f t="shared" si="5"/>
        <v>1202.1038142857142</v>
      </c>
      <c r="L31" s="7">
        <f t="shared" si="4"/>
        <v>1202.1038142857142</v>
      </c>
      <c r="M31" s="9">
        <f t="shared" si="6"/>
        <v>0</v>
      </c>
      <c r="N31" s="9">
        <f t="shared" si="7"/>
        <v>0</v>
      </c>
      <c r="O31" s="9"/>
    </row>
    <row r="32" spans="1:15" ht="15">
      <c r="A32">
        <v>407050021</v>
      </c>
      <c r="B32" s="3">
        <v>0</v>
      </c>
      <c r="C32" s="3">
        <v>0</v>
      </c>
      <c r="D32">
        <v>5</v>
      </c>
      <c r="E32" s="3">
        <v>7283.6667</v>
      </c>
      <c r="F32" s="3">
        <f t="shared" si="0"/>
        <v>1456.73334</v>
      </c>
      <c r="G32" s="5">
        <v>0</v>
      </c>
      <c r="H32">
        <f t="shared" si="1"/>
        <v>0</v>
      </c>
      <c r="I32">
        <f t="shared" si="2"/>
        <v>0</v>
      </c>
      <c r="J32" s="6">
        <f t="shared" si="3"/>
        <v>0</v>
      </c>
      <c r="K32" s="3">
        <f t="shared" si="5"/>
        <v>1456.73334</v>
      </c>
      <c r="L32" s="7">
        <f t="shared" si="4"/>
        <v>1456.73334</v>
      </c>
      <c r="M32" s="9">
        <f t="shared" si="6"/>
        <v>0</v>
      </c>
      <c r="N32" s="9">
        <f t="shared" si="7"/>
        <v>0</v>
      </c>
      <c r="O32" s="9"/>
    </row>
    <row r="33" spans="1:15" ht="15">
      <c r="A33">
        <v>101051033</v>
      </c>
      <c r="B33" s="3">
        <v>0</v>
      </c>
      <c r="C33" s="3">
        <v>0</v>
      </c>
      <c r="D33">
        <v>5</v>
      </c>
      <c r="E33" s="3">
        <v>5697.5</v>
      </c>
      <c r="F33" s="3">
        <f t="shared" si="0"/>
        <v>1139.5</v>
      </c>
      <c r="G33" s="5">
        <v>0</v>
      </c>
      <c r="H33">
        <f t="shared" si="1"/>
        <v>0</v>
      </c>
      <c r="I33">
        <f t="shared" si="2"/>
        <v>0</v>
      </c>
      <c r="J33" s="6">
        <f t="shared" si="3"/>
        <v>0</v>
      </c>
      <c r="K33" s="3">
        <f t="shared" si="5"/>
        <v>1139.5</v>
      </c>
      <c r="L33" s="7">
        <f t="shared" si="4"/>
        <v>1139.5</v>
      </c>
      <c r="M33" s="9">
        <f t="shared" si="6"/>
        <v>0</v>
      </c>
      <c r="N33" s="9">
        <f t="shared" si="7"/>
        <v>0</v>
      </c>
      <c r="O33" s="9"/>
    </row>
    <row r="34" spans="1:15" ht="15">
      <c r="A34">
        <v>711070508</v>
      </c>
      <c r="B34" s="3">
        <v>0</v>
      </c>
      <c r="C34" s="3">
        <v>0</v>
      </c>
      <c r="D34">
        <v>6</v>
      </c>
      <c r="E34" s="3">
        <v>2616.5333</v>
      </c>
      <c r="F34" s="3">
        <f aca="true" t="shared" si="8" ref="F34:F65">E34/D34</f>
        <v>436.08888333333334</v>
      </c>
      <c r="G34" s="5">
        <v>0</v>
      </c>
      <c r="H34">
        <f aca="true" t="shared" si="9" ref="H34:H65">IF(B34&gt;0,1,0)</f>
        <v>0</v>
      </c>
      <c r="I34">
        <f aca="true" t="shared" si="10" ref="I34:I65">IF(C34&gt;0,1,0)</f>
        <v>0</v>
      </c>
      <c r="J34" s="6">
        <f aca="true" t="shared" si="11" ref="J34:J65">G34*R$2</f>
        <v>0</v>
      </c>
      <c r="K34" s="3">
        <f t="shared" si="5"/>
        <v>436.08888333333334</v>
      </c>
      <c r="L34" s="7">
        <f aca="true" t="shared" si="12" ref="L34:L65">F34*(1+J34)</f>
        <v>436.08888333333334</v>
      </c>
      <c r="M34" s="9">
        <f t="shared" si="6"/>
        <v>1</v>
      </c>
      <c r="N34" s="9">
        <f t="shared" si="7"/>
        <v>1</v>
      </c>
      <c r="O34" s="9"/>
    </row>
    <row r="35" spans="1:15" ht="15">
      <c r="A35">
        <v>104041113</v>
      </c>
      <c r="B35" s="3">
        <v>0</v>
      </c>
      <c r="C35" s="3">
        <v>0</v>
      </c>
      <c r="D35">
        <v>7</v>
      </c>
      <c r="E35" s="3">
        <v>7810.5</v>
      </c>
      <c r="F35" s="3">
        <f t="shared" si="8"/>
        <v>1115.7857142857142</v>
      </c>
      <c r="G35" s="5">
        <v>0</v>
      </c>
      <c r="H35">
        <f t="shared" si="9"/>
        <v>0</v>
      </c>
      <c r="I35">
        <f t="shared" si="10"/>
        <v>0</v>
      </c>
      <c r="J35" s="6">
        <f t="shared" si="11"/>
        <v>0</v>
      </c>
      <c r="K35" s="3">
        <f t="shared" si="5"/>
        <v>1115.7857142857142</v>
      </c>
      <c r="L35" s="7">
        <f t="shared" si="12"/>
        <v>1115.7857142857142</v>
      </c>
      <c r="M35" s="9">
        <f t="shared" si="6"/>
        <v>0</v>
      </c>
      <c r="N35" s="9">
        <f t="shared" si="7"/>
        <v>0</v>
      </c>
      <c r="O35" s="9"/>
    </row>
    <row r="36" spans="1:15" ht="15">
      <c r="A36">
        <v>408140076</v>
      </c>
      <c r="B36" s="3">
        <v>0</v>
      </c>
      <c r="C36" s="3">
        <v>0</v>
      </c>
      <c r="D36">
        <v>7</v>
      </c>
      <c r="E36" s="3">
        <v>11215.659</v>
      </c>
      <c r="F36" s="3">
        <f t="shared" si="8"/>
        <v>1602.2369999999999</v>
      </c>
      <c r="G36" s="5">
        <v>0</v>
      </c>
      <c r="H36">
        <f t="shared" si="9"/>
        <v>0</v>
      </c>
      <c r="I36">
        <f t="shared" si="10"/>
        <v>0</v>
      </c>
      <c r="J36" s="6">
        <f t="shared" si="11"/>
        <v>0</v>
      </c>
      <c r="K36" s="3">
        <f t="shared" si="5"/>
        <v>1602.2369999999999</v>
      </c>
      <c r="L36" s="7">
        <f t="shared" si="12"/>
        <v>1602.2369999999999</v>
      </c>
      <c r="M36" s="9">
        <f t="shared" si="6"/>
        <v>0</v>
      </c>
      <c r="N36" s="9">
        <f t="shared" si="7"/>
        <v>0</v>
      </c>
      <c r="O36" s="9"/>
    </row>
    <row r="37" spans="1:15" ht="15">
      <c r="A37">
        <v>104030997</v>
      </c>
      <c r="B37" s="3">
        <v>0</v>
      </c>
      <c r="C37" s="3">
        <v>0</v>
      </c>
      <c r="D37">
        <v>6</v>
      </c>
      <c r="E37" s="3">
        <v>5169.875</v>
      </c>
      <c r="F37" s="3">
        <f t="shared" si="8"/>
        <v>861.6458333333334</v>
      </c>
      <c r="G37" s="5">
        <v>0</v>
      </c>
      <c r="H37">
        <f t="shared" si="9"/>
        <v>0</v>
      </c>
      <c r="I37">
        <f t="shared" si="10"/>
        <v>0</v>
      </c>
      <c r="J37" s="6">
        <f t="shared" si="11"/>
        <v>0</v>
      </c>
      <c r="K37" s="3">
        <f t="shared" si="5"/>
        <v>861.6458333333334</v>
      </c>
      <c r="L37" s="7">
        <f t="shared" si="12"/>
        <v>861.6458333333334</v>
      </c>
      <c r="M37" s="9">
        <f t="shared" si="6"/>
        <v>1</v>
      </c>
      <c r="N37" s="9">
        <f t="shared" si="7"/>
        <v>1</v>
      </c>
      <c r="O37" s="9"/>
    </row>
    <row r="38" spans="1:15" ht="15">
      <c r="A38">
        <v>104071317</v>
      </c>
      <c r="B38" s="3">
        <v>0</v>
      </c>
      <c r="C38" s="3">
        <v>0</v>
      </c>
      <c r="D38">
        <v>5</v>
      </c>
      <c r="E38" s="3">
        <v>9020.3333</v>
      </c>
      <c r="F38" s="3">
        <f t="shared" si="8"/>
        <v>1804.06666</v>
      </c>
      <c r="G38" s="5">
        <v>0</v>
      </c>
      <c r="H38">
        <f t="shared" si="9"/>
        <v>0</v>
      </c>
      <c r="I38">
        <f t="shared" si="10"/>
        <v>0</v>
      </c>
      <c r="J38" s="6">
        <f t="shared" si="11"/>
        <v>0</v>
      </c>
      <c r="K38" s="3">
        <f t="shared" si="5"/>
        <v>1804.06666</v>
      </c>
      <c r="L38" s="7">
        <f t="shared" si="12"/>
        <v>1804.06666</v>
      </c>
      <c r="M38" s="9">
        <f t="shared" si="6"/>
        <v>0</v>
      </c>
      <c r="N38" s="9">
        <f t="shared" si="7"/>
        <v>0</v>
      </c>
      <c r="O38" s="9"/>
    </row>
    <row r="39" spans="1:15" ht="15">
      <c r="A39">
        <v>408140091</v>
      </c>
      <c r="B39" s="3">
        <v>0</v>
      </c>
      <c r="C39" s="3">
        <v>0</v>
      </c>
      <c r="D39">
        <v>7</v>
      </c>
      <c r="E39" s="3">
        <v>13724.333</v>
      </c>
      <c r="F39" s="3">
        <f t="shared" si="8"/>
        <v>1960.6190000000001</v>
      </c>
      <c r="G39" s="5">
        <v>0</v>
      </c>
      <c r="H39">
        <f t="shared" si="9"/>
        <v>0</v>
      </c>
      <c r="I39">
        <f t="shared" si="10"/>
        <v>0</v>
      </c>
      <c r="J39" s="6">
        <f t="shared" si="11"/>
        <v>0</v>
      </c>
      <c r="K39" s="3">
        <f t="shared" si="5"/>
        <v>1960.6190000000001</v>
      </c>
      <c r="L39" s="7">
        <f t="shared" si="12"/>
        <v>1960.6190000000001</v>
      </c>
      <c r="M39" s="9">
        <f t="shared" si="6"/>
        <v>0</v>
      </c>
      <c r="N39" s="9">
        <f t="shared" si="7"/>
        <v>0</v>
      </c>
      <c r="O39" s="9"/>
    </row>
    <row r="40" spans="1:15" ht="15">
      <c r="A40">
        <v>103010931</v>
      </c>
      <c r="B40" s="3">
        <v>0</v>
      </c>
      <c r="C40" s="3">
        <v>0</v>
      </c>
      <c r="D40">
        <v>6</v>
      </c>
      <c r="E40" s="3">
        <v>11082.267</v>
      </c>
      <c r="F40" s="3">
        <f t="shared" si="8"/>
        <v>1847.0445</v>
      </c>
      <c r="G40" s="5">
        <v>0</v>
      </c>
      <c r="H40">
        <f t="shared" si="9"/>
        <v>0</v>
      </c>
      <c r="I40">
        <f t="shared" si="10"/>
        <v>0</v>
      </c>
      <c r="J40" s="6">
        <f t="shared" si="11"/>
        <v>0</v>
      </c>
      <c r="K40" s="3">
        <f t="shared" si="5"/>
        <v>1847.0445</v>
      </c>
      <c r="L40" s="7">
        <f t="shared" si="12"/>
        <v>1847.0445</v>
      </c>
      <c r="M40" s="9">
        <f t="shared" si="6"/>
        <v>0</v>
      </c>
      <c r="N40" s="9">
        <f t="shared" si="7"/>
        <v>0</v>
      </c>
      <c r="O40" s="9"/>
    </row>
    <row r="41" spans="1:15" ht="15">
      <c r="A41">
        <v>301130828</v>
      </c>
      <c r="B41" s="3">
        <v>0</v>
      </c>
      <c r="C41" s="3">
        <v>0</v>
      </c>
      <c r="D41">
        <v>5</v>
      </c>
      <c r="E41" s="3">
        <v>13752</v>
      </c>
      <c r="F41" s="3">
        <f t="shared" si="8"/>
        <v>2750.4</v>
      </c>
      <c r="G41" s="5">
        <v>0</v>
      </c>
      <c r="H41">
        <f t="shared" si="9"/>
        <v>0</v>
      </c>
      <c r="I41">
        <f t="shared" si="10"/>
        <v>0</v>
      </c>
      <c r="J41" s="6">
        <f t="shared" si="11"/>
        <v>0</v>
      </c>
      <c r="K41" s="3">
        <f t="shared" si="5"/>
        <v>2750.4</v>
      </c>
      <c r="L41" s="7">
        <f t="shared" si="12"/>
        <v>2750.4</v>
      </c>
      <c r="M41" s="9">
        <f t="shared" si="6"/>
        <v>0</v>
      </c>
      <c r="N41" s="9">
        <f t="shared" si="7"/>
        <v>0</v>
      </c>
      <c r="O41" s="9"/>
    </row>
    <row r="42" spans="1:15" ht="15">
      <c r="A42">
        <v>307050588</v>
      </c>
      <c r="B42" s="3">
        <v>0</v>
      </c>
      <c r="C42" s="3">
        <v>0</v>
      </c>
      <c r="D42">
        <v>8</v>
      </c>
      <c r="E42" s="3">
        <v>10486.333</v>
      </c>
      <c r="F42" s="3">
        <f t="shared" si="8"/>
        <v>1310.791625</v>
      </c>
      <c r="G42" s="5">
        <v>0</v>
      </c>
      <c r="H42">
        <f t="shared" si="9"/>
        <v>0</v>
      </c>
      <c r="I42">
        <f t="shared" si="10"/>
        <v>0</v>
      </c>
      <c r="J42" s="6">
        <f t="shared" si="11"/>
        <v>0</v>
      </c>
      <c r="K42" s="3">
        <f t="shared" si="5"/>
        <v>1310.791625</v>
      </c>
      <c r="L42" s="7">
        <f t="shared" si="12"/>
        <v>1310.791625</v>
      </c>
      <c r="M42" s="9">
        <f t="shared" si="6"/>
        <v>0</v>
      </c>
      <c r="N42" s="9">
        <f t="shared" si="7"/>
        <v>0</v>
      </c>
      <c r="O42" s="9"/>
    </row>
    <row r="43" spans="1:15" ht="15">
      <c r="A43">
        <v>305041222</v>
      </c>
      <c r="B43" s="3">
        <v>0</v>
      </c>
      <c r="C43" s="3">
        <v>0</v>
      </c>
      <c r="D43">
        <v>6</v>
      </c>
      <c r="E43" s="3">
        <v>4051.7667</v>
      </c>
      <c r="F43" s="3">
        <f t="shared" si="8"/>
        <v>675.29445</v>
      </c>
      <c r="G43" s="5">
        <v>0</v>
      </c>
      <c r="H43">
        <f t="shared" si="9"/>
        <v>0</v>
      </c>
      <c r="I43">
        <f t="shared" si="10"/>
        <v>0</v>
      </c>
      <c r="J43" s="6">
        <f t="shared" si="11"/>
        <v>0</v>
      </c>
      <c r="K43" s="3">
        <f t="shared" si="5"/>
        <v>675.29445</v>
      </c>
      <c r="L43" s="7">
        <f t="shared" si="12"/>
        <v>675.29445</v>
      </c>
      <c r="M43" s="9">
        <f t="shared" si="6"/>
        <v>1</v>
      </c>
      <c r="N43" s="9">
        <f t="shared" si="7"/>
        <v>1</v>
      </c>
      <c r="O43" s="9"/>
    </row>
    <row r="44" spans="1:15" ht="15">
      <c r="A44">
        <v>707031556</v>
      </c>
      <c r="B44" s="3">
        <v>0</v>
      </c>
      <c r="C44" s="3">
        <v>0</v>
      </c>
      <c r="D44">
        <v>5</v>
      </c>
      <c r="E44" s="3">
        <v>3105.4702</v>
      </c>
      <c r="F44" s="3">
        <f t="shared" si="8"/>
        <v>621.0940400000001</v>
      </c>
      <c r="G44" s="5">
        <v>0</v>
      </c>
      <c r="H44">
        <f t="shared" si="9"/>
        <v>0</v>
      </c>
      <c r="I44">
        <f t="shared" si="10"/>
        <v>0</v>
      </c>
      <c r="J44" s="6">
        <f t="shared" si="11"/>
        <v>0</v>
      </c>
      <c r="K44" s="3">
        <f t="shared" si="5"/>
        <v>621.0940400000001</v>
      </c>
      <c r="L44" s="7">
        <f t="shared" si="12"/>
        <v>621.0940400000001</v>
      </c>
      <c r="M44" s="9">
        <f t="shared" si="6"/>
        <v>1</v>
      </c>
      <c r="N44" s="9">
        <f t="shared" si="7"/>
        <v>1</v>
      </c>
      <c r="O44" s="9"/>
    </row>
    <row r="45" spans="1:15" ht="15">
      <c r="A45">
        <v>101051061</v>
      </c>
      <c r="B45" s="3">
        <v>0</v>
      </c>
      <c r="C45" s="3">
        <v>0</v>
      </c>
      <c r="D45">
        <v>8</v>
      </c>
      <c r="E45" s="3">
        <v>8128.3333</v>
      </c>
      <c r="F45" s="3">
        <f t="shared" si="8"/>
        <v>1016.0416625</v>
      </c>
      <c r="G45" s="5">
        <v>0</v>
      </c>
      <c r="H45">
        <f t="shared" si="9"/>
        <v>0</v>
      </c>
      <c r="I45">
        <f t="shared" si="10"/>
        <v>0</v>
      </c>
      <c r="J45" s="6">
        <f t="shared" si="11"/>
        <v>0</v>
      </c>
      <c r="K45" s="3">
        <f t="shared" si="5"/>
        <v>1016.0416625</v>
      </c>
      <c r="L45" s="7">
        <f t="shared" si="12"/>
        <v>1016.0416625</v>
      </c>
      <c r="M45" s="9">
        <f t="shared" si="6"/>
        <v>0</v>
      </c>
      <c r="N45" s="9">
        <f t="shared" si="7"/>
        <v>0</v>
      </c>
      <c r="O45" s="9"/>
    </row>
    <row r="46" spans="1:15" ht="15">
      <c r="A46">
        <v>104081036</v>
      </c>
      <c r="B46" s="3">
        <v>0</v>
      </c>
      <c r="C46" s="3">
        <v>0</v>
      </c>
      <c r="D46">
        <v>7</v>
      </c>
      <c r="E46" s="3">
        <v>5538.5</v>
      </c>
      <c r="F46" s="3">
        <f t="shared" si="8"/>
        <v>791.2142857142857</v>
      </c>
      <c r="G46" s="5">
        <v>0</v>
      </c>
      <c r="H46">
        <f t="shared" si="9"/>
        <v>0</v>
      </c>
      <c r="I46">
        <f t="shared" si="10"/>
        <v>0</v>
      </c>
      <c r="J46" s="6">
        <f t="shared" si="11"/>
        <v>0</v>
      </c>
      <c r="K46" s="3">
        <f t="shared" si="5"/>
        <v>791.2142857142857</v>
      </c>
      <c r="L46" s="7">
        <f t="shared" si="12"/>
        <v>791.2142857142857</v>
      </c>
      <c r="M46" s="9">
        <f t="shared" si="6"/>
        <v>1</v>
      </c>
      <c r="N46" s="9">
        <f t="shared" si="7"/>
        <v>1</v>
      </c>
      <c r="O46" s="9"/>
    </row>
    <row r="47" spans="1:15" ht="15">
      <c r="A47">
        <v>301150674</v>
      </c>
      <c r="B47" s="3">
        <v>0</v>
      </c>
      <c r="C47" s="3">
        <v>0</v>
      </c>
      <c r="D47">
        <v>2</v>
      </c>
      <c r="E47" s="3">
        <v>1499.6667</v>
      </c>
      <c r="F47" s="3">
        <f t="shared" si="8"/>
        <v>749.83335</v>
      </c>
      <c r="G47" s="5">
        <v>0</v>
      </c>
      <c r="H47">
        <f t="shared" si="9"/>
        <v>0</v>
      </c>
      <c r="I47">
        <f t="shared" si="10"/>
        <v>0</v>
      </c>
      <c r="J47" s="6">
        <f t="shared" si="11"/>
        <v>0</v>
      </c>
      <c r="K47" s="3">
        <f t="shared" si="5"/>
        <v>749.83335</v>
      </c>
      <c r="L47" s="7">
        <f t="shared" si="12"/>
        <v>749.83335</v>
      </c>
      <c r="M47" s="9">
        <f t="shared" si="6"/>
        <v>1</v>
      </c>
      <c r="N47" s="9">
        <f t="shared" si="7"/>
        <v>1</v>
      </c>
      <c r="O47" s="9"/>
    </row>
    <row r="48" spans="1:15" ht="15">
      <c r="A48">
        <v>405080358</v>
      </c>
      <c r="B48" s="3">
        <v>0</v>
      </c>
      <c r="C48" s="3">
        <v>0</v>
      </c>
      <c r="D48">
        <v>11</v>
      </c>
      <c r="E48" s="3">
        <v>9338.5556</v>
      </c>
      <c r="F48" s="3">
        <f t="shared" si="8"/>
        <v>848.9596</v>
      </c>
      <c r="G48" s="5">
        <v>0</v>
      </c>
      <c r="H48">
        <f t="shared" si="9"/>
        <v>0</v>
      </c>
      <c r="I48">
        <f t="shared" si="10"/>
        <v>0</v>
      </c>
      <c r="J48" s="6">
        <f t="shared" si="11"/>
        <v>0</v>
      </c>
      <c r="K48" s="3">
        <f t="shared" si="5"/>
        <v>848.9596</v>
      </c>
      <c r="L48" s="7">
        <f t="shared" si="12"/>
        <v>848.9596</v>
      </c>
      <c r="M48" s="9">
        <f t="shared" si="6"/>
        <v>1</v>
      </c>
      <c r="N48" s="9">
        <f t="shared" si="7"/>
        <v>1</v>
      </c>
      <c r="O48" s="9"/>
    </row>
    <row r="49" spans="1:15" ht="15">
      <c r="A49">
        <v>305121319</v>
      </c>
      <c r="B49" s="3">
        <v>0</v>
      </c>
      <c r="C49" s="3">
        <v>0</v>
      </c>
      <c r="D49">
        <v>3</v>
      </c>
      <c r="E49" s="3">
        <v>5249.2</v>
      </c>
      <c r="F49" s="3">
        <f t="shared" si="8"/>
        <v>1749.7333333333333</v>
      </c>
      <c r="G49" s="5">
        <v>0</v>
      </c>
      <c r="H49">
        <f t="shared" si="9"/>
        <v>0</v>
      </c>
      <c r="I49">
        <f t="shared" si="10"/>
        <v>0</v>
      </c>
      <c r="J49" s="6">
        <f t="shared" si="11"/>
        <v>0</v>
      </c>
      <c r="K49" s="3">
        <f t="shared" si="5"/>
        <v>1749.7333333333333</v>
      </c>
      <c r="L49" s="7">
        <f t="shared" si="12"/>
        <v>1749.7333333333333</v>
      </c>
      <c r="M49" s="9">
        <f t="shared" si="6"/>
        <v>0</v>
      </c>
      <c r="N49" s="9">
        <f t="shared" si="7"/>
        <v>0</v>
      </c>
      <c r="O49" s="9"/>
    </row>
    <row r="50" spans="1:15" ht="15">
      <c r="A50">
        <v>301160600</v>
      </c>
      <c r="B50" s="3">
        <v>0</v>
      </c>
      <c r="C50" s="3">
        <v>0</v>
      </c>
      <c r="D50">
        <v>7</v>
      </c>
      <c r="E50" s="3">
        <v>11395.147</v>
      </c>
      <c r="F50" s="3">
        <f t="shared" si="8"/>
        <v>1627.878142857143</v>
      </c>
      <c r="G50" s="5">
        <v>0</v>
      </c>
      <c r="H50">
        <f t="shared" si="9"/>
        <v>0</v>
      </c>
      <c r="I50">
        <f t="shared" si="10"/>
        <v>0</v>
      </c>
      <c r="J50" s="6">
        <f t="shared" si="11"/>
        <v>0</v>
      </c>
      <c r="K50" s="3">
        <f t="shared" si="5"/>
        <v>1627.878142857143</v>
      </c>
      <c r="L50" s="7">
        <f t="shared" si="12"/>
        <v>1627.878142857143</v>
      </c>
      <c r="M50" s="9">
        <f t="shared" si="6"/>
        <v>0</v>
      </c>
      <c r="N50" s="9">
        <f t="shared" si="7"/>
        <v>0</v>
      </c>
      <c r="O50" s="9"/>
    </row>
    <row r="51" spans="1:15" ht="15">
      <c r="A51">
        <v>104071313</v>
      </c>
      <c r="B51" s="3">
        <v>0</v>
      </c>
      <c r="C51" s="3">
        <v>0</v>
      </c>
      <c r="D51">
        <v>5</v>
      </c>
      <c r="E51" s="3">
        <v>6682.1667</v>
      </c>
      <c r="F51" s="3">
        <f t="shared" si="8"/>
        <v>1336.43334</v>
      </c>
      <c r="G51" s="5">
        <v>0</v>
      </c>
      <c r="H51">
        <f t="shared" si="9"/>
        <v>0</v>
      </c>
      <c r="I51">
        <f t="shared" si="10"/>
        <v>0</v>
      </c>
      <c r="J51" s="6">
        <f t="shared" si="11"/>
        <v>0</v>
      </c>
      <c r="K51" s="3">
        <f t="shared" si="5"/>
        <v>1336.43334</v>
      </c>
      <c r="L51" s="7">
        <f t="shared" si="12"/>
        <v>1336.43334</v>
      </c>
      <c r="M51" s="9">
        <f t="shared" si="6"/>
        <v>0</v>
      </c>
      <c r="N51" s="9">
        <f t="shared" si="7"/>
        <v>0</v>
      </c>
      <c r="O51" s="9"/>
    </row>
    <row r="52" spans="1:15" ht="15">
      <c r="A52">
        <v>104061271</v>
      </c>
      <c r="B52" s="3">
        <v>0</v>
      </c>
      <c r="C52" s="3">
        <v>0</v>
      </c>
      <c r="D52">
        <v>8</v>
      </c>
      <c r="E52" s="3">
        <v>8460.5667</v>
      </c>
      <c r="F52" s="3">
        <f t="shared" si="8"/>
        <v>1057.5708375</v>
      </c>
      <c r="G52" s="5">
        <v>0</v>
      </c>
      <c r="H52">
        <f t="shared" si="9"/>
        <v>0</v>
      </c>
      <c r="I52">
        <f t="shared" si="10"/>
        <v>0</v>
      </c>
      <c r="J52" s="6">
        <f t="shared" si="11"/>
        <v>0</v>
      </c>
      <c r="K52" s="3">
        <f t="shared" si="5"/>
        <v>1057.5708375</v>
      </c>
      <c r="L52" s="7">
        <f t="shared" si="12"/>
        <v>1057.5708375</v>
      </c>
      <c r="M52" s="9">
        <f t="shared" si="6"/>
        <v>0</v>
      </c>
      <c r="N52" s="9">
        <f t="shared" si="7"/>
        <v>0</v>
      </c>
      <c r="O52" s="9"/>
    </row>
    <row r="53" spans="1:15" ht="15">
      <c r="A53">
        <v>104041067</v>
      </c>
      <c r="B53" s="3">
        <v>0</v>
      </c>
      <c r="C53" s="3">
        <v>0</v>
      </c>
      <c r="D53">
        <v>2</v>
      </c>
      <c r="E53" s="3">
        <v>2295.1</v>
      </c>
      <c r="F53" s="3">
        <f t="shared" si="8"/>
        <v>1147.55</v>
      </c>
      <c r="G53" s="5">
        <v>0</v>
      </c>
      <c r="H53">
        <f t="shared" si="9"/>
        <v>0</v>
      </c>
      <c r="I53">
        <f t="shared" si="10"/>
        <v>0</v>
      </c>
      <c r="J53" s="6">
        <f t="shared" si="11"/>
        <v>0</v>
      </c>
      <c r="K53" s="3">
        <f t="shared" si="5"/>
        <v>1147.55</v>
      </c>
      <c r="L53" s="7">
        <f t="shared" si="12"/>
        <v>1147.55</v>
      </c>
      <c r="M53" s="9">
        <f t="shared" si="6"/>
        <v>0</v>
      </c>
      <c r="N53" s="9">
        <f t="shared" si="7"/>
        <v>0</v>
      </c>
      <c r="O53" s="9"/>
    </row>
    <row r="54" spans="1:15" ht="15">
      <c r="A54">
        <v>104030866</v>
      </c>
      <c r="B54" s="3">
        <v>0</v>
      </c>
      <c r="C54" s="3">
        <v>0</v>
      </c>
      <c r="D54">
        <v>3</v>
      </c>
      <c r="E54" s="3">
        <v>3561.6667</v>
      </c>
      <c r="F54" s="3">
        <f t="shared" si="8"/>
        <v>1187.2222333333334</v>
      </c>
      <c r="G54" s="5">
        <v>0</v>
      </c>
      <c r="H54">
        <f t="shared" si="9"/>
        <v>0</v>
      </c>
      <c r="I54">
        <f t="shared" si="10"/>
        <v>0</v>
      </c>
      <c r="J54" s="6">
        <f t="shared" si="11"/>
        <v>0</v>
      </c>
      <c r="K54" s="3">
        <f t="shared" si="5"/>
        <v>1187.2222333333334</v>
      </c>
      <c r="L54" s="7">
        <f t="shared" si="12"/>
        <v>1187.2222333333334</v>
      </c>
      <c r="M54" s="9">
        <f t="shared" si="6"/>
        <v>0</v>
      </c>
      <c r="N54" s="9">
        <f t="shared" si="7"/>
        <v>0</v>
      </c>
      <c r="O54" s="9"/>
    </row>
    <row r="55" spans="1:15" ht="15">
      <c r="A55">
        <v>104061341</v>
      </c>
      <c r="B55" s="3">
        <v>0</v>
      </c>
      <c r="C55" s="3">
        <v>0</v>
      </c>
      <c r="D55">
        <v>9</v>
      </c>
      <c r="E55" s="3">
        <v>13285.583</v>
      </c>
      <c r="F55" s="3">
        <f t="shared" si="8"/>
        <v>1476.175888888889</v>
      </c>
      <c r="G55" s="5">
        <v>0</v>
      </c>
      <c r="H55">
        <f t="shared" si="9"/>
        <v>0</v>
      </c>
      <c r="I55">
        <f t="shared" si="10"/>
        <v>0</v>
      </c>
      <c r="J55" s="6">
        <f t="shared" si="11"/>
        <v>0</v>
      </c>
      <c r="K55" s="3">
        <f t="shared" si="5"/>
        <v>1476.175888888889</v>
      </c>
      <c r="L55" s="7">
        <f t="shared" si="12"/>
        <v>1476.175888888889</v>
      </c>
      <c r="M55" s="9">
        <f t="shared" si="6"/>
        <v>0</v>
      </c>
      <c r="N55" s="9">
        <f t="shared" si="7"/>
        <v>0</v>
      </c>
      <c r="O55" s="9"/>
    </row>
    <row r="56" spans="1:15" ht="15">
      <c r="A56">
        <v>101050922</v>
      </c>
      <c r="B56" s="3">
        <v>0</v>
      </c>
      <c r="C56" s="3">
        <v>0</v>
      </c>
      <c r="D56">
        <v>9</v>
      </c>
      <c r="E56" s="3">
        <v>12614.5</v>
      </c>
      <c r="F56" s="3">
        <f t="shared" si="8"/>
        <v>1401.611111111111</v>
      </c>
      <c r="G56" s="5">
        <v>0</v>
      </c>
      <c r="H56">
        <f t="shared" si="9"/>
        <v>0</v>
      </c>
      <c r="I56">
        <f t="shared" si="10"/>
        <v>0</v>
      </c>
      <c r="J56" s="6">
        <f t="shared" si="11"/>
        <v>0</v>
      </c>
      <c r="K56" s="3">
        <f t="shared" si="5"/>
        <v>1401.611111111111</v>
      </c>
      <c r="L56" s="7">
        <f t="shared" si="12"/>
        <v>1401.611111111111</v>
      </c>
      <c r="M56" s="9">
        <f t="shared" si="6"/>
        <v>0</v>
      </c>
      <c r="N56" s="9">
        <f t="shared" si="7"/>
        <v>0</v>
      </c>
      <c r="O56" s="9"/>
    </row>
    <row r="57" spans="1:15" ht="15">
      <c r="A57">
        <v>302041093</v>
      </c>
      <c r="B57" s="3">
        <v>0</v>
      </c>
      <c r="C57" s="3">
        <v>0</v>
      </c>
      <c r="D57">
        <v>6</v>
      </c>
      <c r="E57" s="3">
        <v>5015.5833</v>
      </c>
      <c r="F57" s="3">
        <f t="shared" si="8"/>
        <v>835.93055</v>
      </c>
      <c r="G57" s="5">
        <v>0</v>
      </c>
      <c r="H57">
        <f t="shared" si="9"/>
        <v>0</v>
      </c>
      <c r="I57">
        <f t="shared" si="10"/>
        <v>0</v>
      </c>
      <c r="J57" s="6">
        <f t="shared" si="11"/>
        <v>0</v>
      </c>
      <c r="K57" s="3">
        <f t="shared" si="5"/>
        <v>835.93055</v>
      </c>
      <c r="L57" s="7">
        <f t="shared" si="12"/>
        <v>835.93055</v>
      </c>
      <c r="M57" s="9">
        <f t="shared" si="6"/>
        <v>1</v>
      </c>
      <c r="N57" s="9">
        <f t="shared" si="7"/>
        <v>1</v>
      </c>
      <c r="O57" s="9"/>
    </row>
    <row r="58" spans="1:15" ht="15">
      <c r="A58">
        <v>307050660</v>
      </c>
      <c r="B58" s="3">
        <v>0</v>
      </c>
      <c r="C58" s="3">
        <v>0</v>
      </c>
      <c r="D58">
        <v>6</v>
      </c>
      <c r="E58" s="3">
        <v>5652.1222</v>
      </c>
      <c r="F58" s="3">
        <f t="shared" si="8"/>
        <v>942.0203666666666</v>
      </c>
      <c r="G58" s="5">
        <v>0</v>
      </c>
      <c r="H58">
        <f t="shared" si="9"/>
        <v>0</v>
      </c>
      <c r="I58">
        <f t="shared" si="10"/>
        <v>0</v>
      </c>
      <c r="J58" s="6">
        <f t="shared" si="11"/>
        <v>0</v>
      </c>
      <c r="K58" s="3">
        <f t="shared" si="5"/>
        <v>942.0203666666666</v>
      </c>
      <c r="L58" s="7">
        <f t="shared" si="12"/>
        <v>942.0203666666666</v>
      </c>
      <c r="M58" s="9">
        <f t="shared" si="6"/>
        <v>0</v>
      </c>
      <c r="N58" s="9">
        <f t="shared" si="7"/>
        <v>0</v>
      </c>
      <c r="O58" s="9"/>
    </row>
    <row r="59" spans="1:15" ht="15">
      <c r="A59">
        <v>305191307</v>
      </c>
      <c r="B59" s="3">
        <v>0</v>
      </c>
      <c r="C59" s="3">
        <v>0</v>
      </c>
      <c r="D59">
        <v>5</v>
      </c>
      <c r="E59" s="3">
        <v>5477.7571</v>
      </c>
      <c r="F59" s="3">
        <f t="shared" si="8"/>
        <v>1095.55142</v>
      </c>
      <c r="G59" s="5">
        <v>0</v>
      </c>
      <c r="H59">
        <f t="shared" si="9"/>
        <v>0</v>
      </c>
      <c r="I59">
        <f t="shared" si="10"/>
        <v>0</v>
      </c>
      <c r="J59" s="6">
        <f t="shared" si="11"/>
        <v>0</v>
      </c>
      <c r="K59" s="3">
        <f t="shared" si="5"/>
        <v>1095.55142</v>
      </c>
      <c r="L59" s="7">
        <f t="shared" si="12"/>
        <v>1095.55142</v>
      </c>
      <c r="M59" s="9">
        <f t="shared" si="6"/>
        <v>0</v>
      </c>
      <c r="N59" s="9">
        <f t="shared" si="7"/>
        <v>0</v>
      </c>
      <c r="O59" s="9"/>
    </row>
    <row r="60" spans="1:15" ht="15">
      <c r="A60">
        <v>305191282</v>
      </c>
      <c r="B60" s="3">
        <v>0</v>
      </c>
      <c r="C60" s="3">
        <v>0</v>
      </c>
      <c r="D60">
        <v>6</v>
      </c>
      <c r="E60" s="3">
        <v>7738.6667</v>
      </c>
      <c r="F60" s="3">
        <f t="shared" si="8"/>
        <v>1289.7777833333332</v>
      </c>
      <c r="G60" s="5">
        <v>0</v>
      </c>
      <c r="H60">
        <f t="shared" si="9"/>
        <v>0</v>
      </c>
      <c r="I60">
        <f t="shared" si="10"/>
        <v>0</v>
      </c>
      <c r="J60" s="6">
        <f t="shared" si="11"/>
        <v>0</v>
      </c>
      <c r="K60" s="3">
        <f t="shared" si="5"/>
        <v>1289.7777833333332</v>
      </c>
      <c r="L60" s="7">
        <f t="shared" si="12"/>
        <v>1289.7777833333332</v>
      </c>
      <c r="M60" s="9">
        <f t="shared" si="6"/>
        <v>0</v>
      </c>
      <c r="N60" s="9">
        <f t="shared" si="7"/>
        <v>0</v>
      </c>
      <c r="O60" s="9"/>
    </row>
    <row r="61" spans="1:15" ht="15">
      <c r="A61">
        <v>414051525</v>
      </c>
      <c r="B61" s="3">
        <v>0</v>
      </c>
      <c r="C61" s="3">
        <v>0</v>
      </c>
      <c r="D61">
        <v>7</v>
      </c>
      <c r="E61" s="3">
        <v>6811.1726</v>
      </c>
      <c r="F61" s="3">
        <f t="shared" si="8"/>
        <v>973.0246571428571</v>
      </c>
      <c r="G61" s="5">
        <v>0</v>
      </c>
      <c r="H61">
        <f t="shared" si="9"/>
        <v>0</v>
      </c>
      <c r="I61">
        <f t="shared" si="10"/>
        <v>0</v>
      </c>
      <c r="J61" s="6">
        <f t="shared" si="11"/>
        <v>0</v>
      </c>
      <c r="K61" s="3">
        <f t="shared" si="5"/>
        <v>973.0246571428571</v>
      </c>
      <c r="L61" s="7">
        <f t="shared" si="12"/>
        <v>973.0246571428571</v>
      </c>
      <c r="M61" s="9">
        <f t="shared" si="6"/>
        <v>0</v>
      </c>
      <c r="N61" s="9">
        <f t="shared" si="7"/>
        <v>0</v>
      </c>
      <c r="O61" s="9"/>
    </row>
    <row r="62" spans="1:15" ht="15">
      <c r="A62">
        <v>101051057</v>
      </c>
      <c r="B62" s="3">
        <v>0</v>
      </c>
      <c r="C62" s="3">
        <v>0</v>
      </c>
      <c r="D62">
        <v>7</v>
      </c>
      <c r="E62" s="3">
        <v>6669.8333</v>
      </c>
      <c r="F62" s="3">
        <f t="shared" si="8"/>
        <v>952.8333285714286</v>
      </c>
      <c r="G62" s="5">
        <v>0</v>
      </c>
      <c r="H62">
        <f t="shared" si="9"/>
        <v>0</v>
      </c>
      <c r="I62">
        <f t="shared" si="10"/>
        <v>0</v>
      </c>
      <c r="J62" s="6">
        <f t="shared" si="11"/>
        <v>0</v>
      </c>
      <c r="K62" s="3">
        <f t="shared" si="5"/>
        <v>952.8333285714286</v>
      </c>
      <c r="L62" s="7">
        <f t="shared" si="12"/>
        <v>952.8333285714286</v>
      </c>
      <c r="M62" s="9">
        <f t="shared" si="6"/>
        <v>0</v>
      </c>
      <c r="N62" s="9">
        <f t="shared" si="7"/>
        <v>0</v>
      </c>
      <c r="O62" s="9"/>
    </row>
    <row r="63" spans="1:15" ht="15">
      <c r="A63">
        <v>302050789</v>
      </c>
      <c r="B63" s="3">
        <v>0</v>
      </c>
      <c r="C63" s="3">
        <v>0</v>
      </c>
      <c r="D63">
        <v>4</v>
      </c>
      <c r="E63" s="3">
        <v>8399.5833</v>
      </c>
      <c r="F63" s="3">
        <f t="shared" si="8"/>
        <v>2099.895825</v>
      </c>
      <c r="G63" s="5">
        <v>0</v>
      </c>
      <c r="H63">
        <f t="shared" si="9"/>
        <v>0</v>
      </c>
      <c r="I63">
        <f t="shared" si="10"/>
        <v>0</v>
      </c>
      <c r="J63" s="6">
        <f t="shared" si="11"/>
        <v>0</v>
      </c>
      <c r="K63" s="3">
        <f t="shared" si="5"/>
        <v>2099.895825</v>
      </c>
      <c r="L63" s="7">
        <f t="shared" si="12"/>
        <v>2099.895825</v>
      </c>
      <c r="M63" s="9">
        <f t="shared" si="6"/>
        <v>0</v>
      </c>
      <c r="N63" s="9">
        <f t="shared" si="7"/>
        <v>0</v>
      </c>
      <c r="O63" s="9"/>
    </row>
    <row r="64" spans="1:15" ht="15">
      <c r="A64">
        <v>302050833</v>
      </c>
      <c r="B64" s="3">
        <v>0</v>
      </c>
      <c r="C64" s="3">
        <v>0</v>
      </c>
      <c r="D64">
        <v>7</v>
      </c>
      <c r="E64" s="3">
        <v>4509.8333</v>
      </c>
      <c r="F64" s="3">
        <f t="shared" si="8"/>
        <v>644.2619000000001</v>
      </c>
      <c r="G64" s="5">
        <v>0</v>
      </c>
      <c r="H64">
        <f t="shared" si="9"/>
        <v>0</v>
      </c>
      <c r="I64">
        <f t="shared" si="10"/>
        <v>0</v>
      </c>
      <c r="J64" s="6">
        <f t="shared" si="11"/>
        <v>0</v>
      </c>
      <c r="K64" s="3">
        <f t="shared" si="5"/>
        <v>644.2619000000001</v>
      </c>
      <c r="L64" s="7">
        <f t="shared" si="12"/>
        <v>644.2619000000001</v>
      </c>
      <c r="M64" s="9">
        <f t="shared" si="6"/>
        <v>1</v>
      </c>
      <c r="N64" s="9">
        <f t="shared" si="7"/>
        <v>1</v>
      </c>
      <c r="O64" s="9"/>
    </row>
    <row r="65" spans="1:15" ht="15">
      <c r="A65">
        <v>710011581</v>
      </c>
      <c r="B65" s="3">
        <v>0</v>
      </c>
      <c r="C65" s="3">
        <v>0</v>
      </c>
      <c r="D65">
        <v>4</v>
      </c>
      <c r="E65" s="3">
        <v>2718.4167</v>
      </c>
      <c r="F65" s="3">
        <f t="shared" si="8"/>
        <v>679.604175</v>
      </c>
      <c r="G65" s="5">
        <v>0</v>
      </c>
      <c r="H65">
        <f t="shared" si="9"/>
        <v>0</v>
      </c>
      <c r="I65">
        <f t="shared" si="10"/>
        <v>0</v>
      </c>
      <c r="J65" s="6">
        <f t="shared" si="11"/>
        <v>0</v>
      </c>
      <c r="K65" s="3">
        <f t="shared" si="5"/>
        <v>679.604175</v>
      </c>
      <c r="L65" s="7">
        <f t="shared" si="12"/>
        <v>679.604175</v>
      </c>
      <c r="M65" s="9">
        <f t="shared" si="6"/>
        <v>1</v>
      </c>
      <c r="N65" s="9">
        <f t="shared" si="7"/>
        <v>1</v>
      </c>
      <c r="O65" s="9"/>
    </row>
    <row r="66" spans="1:15" ht="15">
      <c r="A66">
        <v>417090132</v>
      </c>
      <c r="B66" s="3">
        <v>0</v>
      </c>
      <c r="C66" s="3">
        <v>0</v>
      </c>
      <c r="D66">
        <v>6</v>
      </c>
      <c r="E66" s="3">
        <v>8426.25</v>
      </c>
      <c r="F66" s="3">
        <f aca="true" t="shared" si="13" ref="F66:F97">E66/D66</f>
        <v>1404.375</v>
      </c>
      <c r="G66" s="5">
        <v>0</v>
      </c>
      <c r="H66">
        <f aca="true" t="shared" si="14" ref="H66:H101">IF(B66&gt;0,1,0)</f>
        <v>0</v>
      </c>
      <c r="I66">
        <f aca="true" t="shared" si="15" ref="I66:I101">IF(C66&gt;0,1,0)</f>
        <v>0</v>
      </c>
      <c r="J66" s="6">
        <f aca="true" t="shared" si="16" ref="J66:J101">G66*R$2</f>
        <v>0</v>
      </c>
      <c r="K66" s="3">
        <f t="shared" si="5"/>
        <v>1404.375</v>
      </c>
      <c r="L66" s="7">
        <f aca="true" t="shared" si="17" ref="L66:L101">F66*(1+J66)</f>
        <v>1404.375</v>
      </c>
      <c r="M66" s="9">
        <f t="shared" si="6"/>
        <v>0</v>
      </c>
      <c r="N66" s="9">
        <f t="shared" si="7"/>
        <v>0</v>
      </c>
      <c r="O66" s="9"/>
    </row>
    <row r="67" spans="1:15" ht="15">
      <c r="A67">
        <v>405080513</v>
      </c>
      <c r="B67" s="3">
        <v>0</v>
      </c>
      <c r="C67" s="3">
        <v>0</v>
      </c>
      <c r="D67">
        <v>6</v>
      </c>
      <c r="E67" s="3">
        <v>12308.415</v>
      </c>
      <c r="F67" s="3">
        <f t="shared" si="13"/>
        <v>2051.4025</v>
      </c>
      <c r="G67" s="5">
        <v>0</v>
      </c>
      <c r="H67">
        <f t="shared" si="14"/>
        <v>0</v>
      </c>
      <c r="I67">
        <f t="shared" si="15"/>
        <v>0</v>
      </c>
      <c r="J67" s="6">
        <f t="shared" si="16"/>
        <v>0</v>
      </c>
      <c r="K67" s="3">
        <f aca="true" t="shared" si="18" ref="K67:K101">E67/D67</f>
        <v>2051.4025</v>
      </c>
      <c r="L67" s="7">
        <f t="shared" si="17"/>
        <v>2051.4025</v>
      </c>
      <c r="M67" s="9">
        <f aca="true" t="shared" si="19" ref="M67:M101">IF(K67&lt;$R$3,1,0)</f>
        <v>0</v>
      </c>
      <c r="N67" s="9">
        <f aca="true" t="shared" si="20" ref="N67:N101">IF(L67&lt;$R$3,1,0)</f>
        <v>0</v>
      </c>
      <c r="O67" s="9"/>
    </row>
    <row r="68" spans="1:15" ht="15">
      <c r="A68">
        <v>414051442</v>
      </c>
      <c r="B68" s="3">
        <v>0</v>
      </c>
      <c r="C68" s="3">
        <v>0</v>
      </c>
      <c r="D68">
        <v>4</v>
      </c>
      <c r="E68" s="3">
        <v>11942.254</v>
      </c>
      <c r="F68" s="3">
        <f t="shared" si="13"/>
        <v>2985.5635</v>
      </c>
      <c r="G68" s="5">
        <v>0</v>
      </c>
      <c r="H68">
        <f t="shared" si="14"/>
        <v>0</v>
      </c>
      <c r="I68">
        <f t="shared" si="15"/>
        <v>0</v>
      </c>
      <c r="J68" s="6">
        <f t="shared" si="16"/>
        <v>0</v>
      </c>
      <c r="K68" s="3">
        <f t="shared" si="18"/>
        <v>2985.5635</v>
      </c>
      <c r="L68" s="7">
        <f t="shared" si="17"/>
        <v>2985.5635</v>
      </c>
      <c r="M68" s="9">
        <f t="shared" si="19"/>
        <v>0</v>
      </c>
      <c r="N68" s="9">
        <f t="shared" si="20"/>
        <v>0</v>
      </c>
      <c r="O68" s="9"/>
    </row>
    <row r="69" spans="1:15" ht="15">
      <c r="A69">
        <v>706051563</v>
      </c>
      <c r="B69" s="3">
        <v>0</v>
      </c>
      <c r="C69" s="3">
        <v>0</v>
      </c>
      <c r="D69">
        <v>1</v>
      </c>
      <c r="E69" s="3">
        <v>3885.9167</v>
      </c>
      <c r="F69" s="3">
        <f t="shared" si="13"/>
        <v>3885.9167</v>
      </c>
      <c r="G69" s="5">
        <v>0</v>
      </c>
      <c r="H69">
        <f t="shared" si="14"/>
        <v>0</v>
      </c>
      <c r="I69">
        <f t="shared" si="15"/>
        <v>0</v>
      </c>
      <c r="J69" s="6">
        <f t="shared" si="16"/>
        <v>0</v>
      </c>
      <c r="K69" s="3">
        <f t="shared" si="18"/>
        <v>3885.9167</v>
      </c>
      <c r="L69" s="7">
        <f t="shared" si="17"/>
        <v>3885.9167</v>
      </c>
      <c r="M69" s="9">
        <f t="shared" si="19"/>
        <v>0</v>
      </c>
      <c r="N69" s="9">
        <f t="shared" si="20"/>
        <v>0</v>
      </c>
      <c r="O69" s="9"/>
    </row>
    <row r="70" spans="1:15" ht="15">
      <c r="A70">
        <v>301161083</v>
      </c>
      <c r="B70" s="3">
        <v>0</v>
      </c>
      <c r="C70" s="3">
        <v>0</v>
      </c>
      <c r="D70">
        <v>7</v>
      </c>
      <c r="E70" s="3">
        <v>11269.513</v>
      </c>
      <c r="F70" s="3">
        <f t="shared" si="13"/>
        <v>1609.9304285714286</v>
      </c>
      <c r="G70" s="5">
        <v>0</v>
      </c>
      <c r="H70">
        <f t="shared" si="14"/>
        <v>0</v>
      </c>
      <c r="I70">
        <f t="shared" si="15"/>
        <v>0</v>
      </c>
      <c r="J70" s="6">
        <f t="shared" si="16"/>
        <v>0</v>
      </c>
      <c r="K70" s="3">
        <f t="shared" si="18"/>
        <v>1609.9304285714286</v>
      </c>
      <c r="L70" s="7">
        <f t="shared" si="17"/>
        <v>1609.9304285714286</v>
      </c>
      <c r="M70" s="9">
        <f t="shared" si="19"/>
        <v>0</v>
      </c>
      <c r="N70" s="9">
        <f t="shared" si="20"/>
        <v>0</v>
      </c>
      <c r="O70" s="9"/>
    </row>
    <row r="71" spans="1:15" ht="15">
      <c r="A71">
        <v>104061244</v>
      </c>
      <c r="B71" s="3">
        <v>0</v>
      </c>
      <c r="C71" s="3">
        <v>0</v>
      </c>
      <c r="D71">
        <v>3</v>
      </c>
      <c r="E71" s="3">
        <v>8408.2667</v>
      </c>
      <c r="F71" s="3">
        <f t="shared" si="13"/>
        <v>2802.7555666666667</v>
      </c>
      <c r="G71" s="5">
        <v>0</v>
      </c>
      <c r="H71">
        <f t="shared" si="14"/>
        <v>0</v>
      </c>
      <c r="I71">
        <f t="shared" si="15"/>
        <v>0</v>
      </c>
      <c r="J71" s="6">
        <f t="shared" si="16"/>
        <v>0</v>
      </c>
      <c r="K71" s="3">
        <f t="shared" si="18"/>
        <v>2802.7555666666667</v>
      </c>
      <c r="L71" s="7">
        <f t="shared" si="17"/>
        <v>2802.7555666666667</v>
      </c>
      <c r="M71" s="9">
        <f t="shared" si="19"/>
        <v>0</v>
      </c>
      <c r="N71" s="9">
        <f t="shared" si="20"/>
        <v>0</v>
      </c>
      <c r="O71" s="9"/>
    </row>
    <row r="72" spans="1:15" ht="15">
      <c r="A72">
        <v>101051056</v>
      </c>
      <c r="B72" s="3">
        <v>0</v>
      </c>
      <c r="C72" s="3">
        <v>0</v>
      </c>
      <c r="D72">
        <v>6</v>
      </c>
      <c r="E72" s="3">
        <v>6455.5</v>
      </c>
      <c r="F72" s="3">
        <f t="shared" si="13"/>
        <v>1075.9166666666667</v>
      </c>
      <c r="G72" s="5">
        <v>0</v>
      </c>
      <c r="H72">
        <f t="shared" si="14"/>
        <v>0</v>
      </c>
      <c r="I72">
        <f t="shared" si="15"/>
        <v>0</v>
      </c>
      <c r="J72" s="6">
        <f t="shared" si="16"/>
        <v>0</v>
      </c>
      <c r="K72" s="3">
        <f t="shared" si="18"/>
        <v>1075.9166666666667</v>
      </c>
      <c r="L72" s="7">
        <f t="shared" si="17"/>
        <v>1075.9166666666667</v>
      </c>
      <c r="M72" s="9">
        <f t="shared" si="19"/>
        <v>0</v>
      </c>
      <c r="N72" s="9">
        <f t="shared" si="20"/>
        <v>0</v>
      </c>
      <c r="O72" s="9"/>
    </row>
    <row r="73" spans="1:15" ht="15">
      <c r="A73">
        <v>104041346</v>
      </c>
      <c r="B73" s="3">
        <v>0</v>
      </c>
      <c r="C73" s="3">
        <v>0</v>
      </c>
      <c r="D73">
        <v>7</v>
      </c>
      <c r="E73" s="3">
        <v>5645.25</v>
      </c>
      <c r="F73" s="3">
        <f t="shared" si="13"/>
        <v>806.4642857142857</v>
      </c>
      <c r="G73" s="5">
        <v>0</v>
      </c>
      <c r="H73">
        <f t="shared" si="14"/>
        <v>0</v>
      </c>
      <c r="I73">
        <f t="shared" si="15"/>
        <v>0</v>
      </c>
      <c r="J73" s="6">
        <f t="shared" si="16"/>
        <v>0</v>
      </c>
      <c r="K73" s="3">
        <f t="shared" si="18"/>
        <v>806.4642857142857</v>
      </c>
      <c r="L73" s="7">
        <f t="shared" si="17"/>
        <v>806.4642857142857</v>
      </c>
      <c r="M73" s="9">
        <f t="shared" si="19"/>
        <v>1</v>
      </c>
      <c r="N73" s="9">
        <f t="shared" si="20"/>
        <v>1</v>
      </c>
      <c r="O73" s="9"/>
    </row>
    <row r="74" spans="1:15" ht="15">
      <c r="A74">
        <v>306110767</v>
      </c>
      <c r="B74" s="3">
        <v>0</v>
      </c>
      <c r="C74" s="3">
        <v>0</v>
      </c>
      <c r="D74">
        <v>7</v>
      </c>
      <c r="E74" s="3">
        <v>8678.8143</v>
      </c>
      <c r="F74" s="3">
        <f t="shared" si="13"/>
        <v>1239.8306142857143</v>
      </c>
      <c r="G74" s="5">
        <v>0</v>
      </c>
      <c r="H74">
        <f t="shared" si="14"/>
        <v>0</v>
      </c>
      <c r="I74">
        <f t="shared" si="15"/>
        <v>0</v>
      </c>
      <c r="J74" s="6">
        <f t="shared" si="16"/>
        <v>0</v>
      </c>
      <c r="K74" s="3">
        <f t="shared" si="18"/>
        <v>1239.8306142857143</v>
      </c>
      <c r="L74" s="7">
        <f t="shared" si="17"/>
        <v>1239.8306142857143</v>
      </c>
      <c r="M74" s="9">
        <f t="shared" si="19"/>
        <v>0</v>
      </c>
      <c r="N74" s="9">
        <f t="shared" si="20"/>
        <v>0</v>
      </c>
      <c r="O74" s="9"/>
    </row>
    <row r="75" spans="1:15" ht="15">
      <c r="A75">
        <v>702060325</v>
      </c>
      <c r="B75" s="3">
        <v>0</v>
      </c>
      <c r="C75" s="3">
        <v>0</v>
      </c>
      <c r="D75">
        <v>8</v>
      </c>
      <c r="E75" s="3">
        <v>5497.6333</v>
      </c>
      <c r="F75" s="3">
        <f t="shared" si="13"/>
        <v>687.2041625</v>
      </c>
      <c r="G75" s="5">
        <v>0</v>
      </c>
      <c r="H75">
        <f t="shared" si="14"/>
        <v>0</v>
      </c>
      <c r="I75">
        <f t="shared" si="15"/>
        <v>0</v>
      </c>
      <c r="J75" s="6">
        <f t="shared" si="16"/>
        <v>0</v>
      </c>
      <c r="K75" s="3">
        <f t="shared" si="18"/>
        <v>687.2041625</v>
      </c>
      <c r="L75" s="7">
        <f t="shared" si="17"/>
        <v>687.2041625</v>
      </c>
      <c r="M75" s="9">
        <f t="shared" si="19"/>
        <v>1</v>
      </c>
      <c r="N75" s="9">
        <f t="shared" si="20"/>
        <v>1</v>
      </c>
      <c r="O75" s="9"/>
    </row>
    <row r="76" spans="1:15" ht="15">
      <c r="A76">
        <v>701101656</v>
      </c>
      <c r="B76" s="3">
        <v>0</v>
      </c>
      <c r="C76" s="3">
        <v>0</v>
      </c>
      <c r="D76">
        <v>4</v>
      </c>
      <c r="E76" s="3">
        <v>2683.3333</v>
      </c>
      <c r="F76" s="3">
        <f t="shared" si="13"/>
        <v>670.833325</v>
      </c>
      <c r="G76" s="5">
        <v>0</v>
      </c>
      <c r="H76">
        <f t="shared" si="14"/>
        <v>0</v>
      </c>
      <c r="I76">
        <f t="shared" si="15"/>
        <v>0</v>
      </c>
      <c r="J76" s="6">
        <f t="shared" si="16"/>
        <v>0</v>
      </c>
      <c r="K76" s="3">
        <f t="shared" si="18"/>
        <v>670.833325</v>
      </c>
      <c r="L76" s="7">
        <f t="shared" si="17"/>
        <v>670.833325</v>
      </c>
      <c r="M76" s="9">
        <f t="shared" si="19"/>
        <v>1</v>
      </c>
      <c r="N76" s="9">
        <f t="shared" si="20"/>
        <v>1</v>
      </c>
      <c r="O76" s="9"/>
    </row>
    <row r="77" spans="1:15" ht="15">
      <c r="A77">
        <v>104041070</v>
      </c>
      <c r="B77" s="3">
        <v>0</v>
      </c>
      <c r="C77" s="3">
        <v>0</v>
      </c>
      <c r="D77">
        <v>8</v>
      </c>
      <c r="E77" s="3">
        <v>17907.833</v>
      </c>
      <c r="F77" s="3">
        <f t="shared" si="13"/>
        <v>2238.479125</v>
      </c>
      <c r="G77" s="5">
        <v>0</v>
      </c>
      <c r="H77">
        <f t="shared" si="14"/>
        <v>0</v>
      </c>
      <c r="I77">
        <f t="shared" si="15"/>
        <v>0</v>
      </c>
      <c r="J77" s="6">
        <f t="shared" si="16"/>
        <v>0</v>
      </c>
      <c r="K77" s="3">
        <f t="shared" si="18"/>
        <v>2238.479125</v>
      </c>
      <c r="L77" s="7">
        <f t="shared" si="17"/>
        <v>2238.479125</v>
      </c>
      <c r="M77" s="9">
        <f t="shared" si="19"/>
        <v>0</v>
      </c>
      <c r="N77" s="9">
        <f t="shared" si="20"/>
        <v>0</v>
      </c>
      <c r="O77" s="9"/>
    </row>
    <row r="78" spans="1:15" ht="15">
      <c r="A78">
        <v>701101647</v>
      </c>
      <c r="B78" s="3">
        <v>0</v>
      </c>
      <c r="C78" s="3">
        <v>0</v>
      </c>
      <c r="D78">
        <v>13</v>
      </c>
      <c r="E78" s="3">
        <v>6578.5</v>
      </c>
      <c r="F78" s="3">
        <f t="shared" si="13"/>
        <v>506.03846153846155</v>
      </c>
      <c r="G78" s="5">
        <v>0</v>
      </c>
      <c r="H78">
        <f t="shared" si="14"/>
        <v>0</v>
      </c>
      <c r="I78">
        <f t="shared" si="15"/>
        <v>0</v>
      </c>
      <c r="J78" s="6">
        <f t="shared" si="16"/>
        <v>0</v>
      </c>
      <c r="K78" s="3">
        <f t="shared" si="18"/>
        <v>506.03846153846155</v>
      </c>
      <c r="L78" s="7">
        <f t="shared" si="17"/>
        <v>506.03846153846155</v>
      </c>
      <c r="M78" s="9">
        <f t="shared" si="19"/>
        <v>1</v>
      </c>
      <c r="N78" s="9">
        <f t="shared" si="20"/>
        <v>1</v>
      </c>
      <c r="O78" s="9"/>
    </row>
    <row r="79" spans="1:15" ht="15">
      <c r="A79">
        <v>104030999</v>
      </c>
      <c r="B79" s="3">
        <v>0</v>
      </c>
      <c r="C79" s="3">
        <v>0</v>
      </c>
      <c r="D79">
        <v>4</v>
      </c>
      <c r="E79" s="3">
        <v>2722.4167</v>
      </c>
      <c r="F79" s="3">
        <f t="shared" si="13"/>
        <v>680.604175</v>
      </c>
      <c r="G79" s="5">
        <v>0</v>
      </c>
      <c r="H79">
        <f t="shared" si="14"/>
        <v>0</v>
      </c>
      <c r="I79">
        <f t="shared" si="15"/>
        <v>0</v>
      </c>
      <c r="J79" s="6">
        <f t="shared" si="16"/>
        <v>0</v>
      </c>
      <c r="K79" s="3">
        <f t="shared" si="18"/>
        <v>680.604175</v>
      </c>
      <c r="L79" s="7">
        <f t="shared" si="17"/>
        <v>680.604175</v>
      </c>
      <c r="M79" s="9">
        <f t="shared" si="19"/>
        <v>1</v>
      </c>
      <c r="N79" s="9">
        <f t="shared" si="20"/>
        <v>1</v>
      </c>
      <c r="O79" s="9"/>
    </row>
    <row r="80" spans="1:15" ht="15">
      <c r="A80">
        <v>104081015</v>
      </c>
      <c r="B80" s="3">
        <v>0</v>
      </c>
      <c r="C80" s="3">
        <v>0</v>
      </c>
      <c r="D80">
        <v>6</v>
      </c>
      <c r="E80" s="3">
        <v>4862</v>
      </c>
      <c r="F80" s="3">
        <f t="shared" si="13"/>
        <v>810.3333333333334</v>
      </c>
      <c r="G80" s="5">
        <v>0</v>
      </c>
      <c r="H80">
        <f t="shared" si="14"/>
        <v>0</v>
      </c>
      <c r="I80">
        <f t="shared" si="15"/>
        <v>0</v>
      </c>
      <c r="J80" s="6">
        <f t="shared" si="16"/>
        <v>0</v>
      </c>
      <c r="K80" s="3">
        <f t="shared" si="18"/>
        <v>810.3333333333334</v>
      </c>
      <c r="L80" s="7">
        <f t="shared" si="17"/>
        <v>810.3333333333334</v>
      </c>
      <c r="M80" s="9">
        <f t="shared" si="19"/>
        <v>1</v>
      </c>
      <c r="N80" s="9">
        <f t="shared" si="20"/>
        <v>1</v>
      </c>
      <c r="O80" s="9"/>
    </row>
    <row r="81" spans="1:15" ht="15">
      <c r="A81">
        <v>709020055</v>
      </c>
      <c r="B81" s="3">
        <v>0</v>
      </c>
      <c r="C81" s="3">
        <v>0</v>
      </c>
      <c r="D81">
        <v>6</v>
      </c>
      <c r="E81" s="3">
        <v>4223.6667</v>
      </c>
      <c r="F81" s="3">
        <f t="shared" si="13"/>
        <v>703.94445</v>
      </c>
      <c r="G81" s="5">
        <v>0</v>
      </c>
      <c r="H81">
        <f t="shared" si="14"/>
        <v>0</v>
      </c>
      <c r="I81">
        <f t="shared" si="15"/>
        <v>0</v>
      </c>
      <c r="J81" s="6">
        <f t="shared" si="16"/>
        <v>0</v>
      </c>
      <c r="K81" s="3">
        <f t="shared" si="18"/>
        <v>703.94445</v>
      </c>
      <c r="L81" s="7">
        <f t="shared" si="17"/>
        <v>703.94445</v>
      </c>
      <c r="M81" s="9">
        <f t="shared" si="19"/>
        <v>1</v>
      </c>
      <c r="N81" s="9">
        <f t="shared" si="20"/>
        <v>1</v>
      </c>
      <c r="O81" s="9"/>
    </row>
    <row r="82" spans="1:15" ht="15">
      <c r="A82">
        <v>301130734</v>
      </c>
      <c r="B82" s="3">
        <v>0</v>
      </c>
      <c r="C82" s="3">
        <v>0</v>
      </c>
      <c r="D82">
        <v>5</v>
      </c>
      <c r="E82" s="3">
        <v>17053.473</v>
      </c>
      <c r="F82" s="3">
        <f t="shared" si="13"/>
        <v>3410.6946000000003</v>
      </c>
      <c r="G82" s="5">
        <v>0</v>
      </c>
      <c r="H82">
        <f t="shared" si="14"/>
        <v>0</v>
      </c>
      <c r="I82">
        <f t="shared" si="15"/>
        <v>0</v>
      </c>
      <c r="J82" s="6">
        <f t="shared" si="16"/>
        <v>0</v>
      </c>
      <c r="K82" s="3">
        <f t="shared" si="18"/>
        <v>3410.6946000000003</v>
      </c>
      <c r="L82" s="7">
        <f t="shared" si="17"/>
        <v>3410.6946000000003</v>
      </c>
      <c r="M82" s="9">
        <f t="shared" si="19"/>
        <v>0</v>
      </c>
      <c r="N82" s="9">
        <f t="shared" si="20"/>
        <v>0</v>
      </c>
      <c r="O82" s="9"/>
    </row>
    <row r="83" spans="1:15" ht="15">
      <c r="A83">
        <v>407020240</v>
      </c>
      <c r="B83" s="3">
        <v>0</v>
      </c>
      <c r="C83" s="3">
        <v>0</v>
      </c>
      <c r="D83">
        <v>9</v>
      </c>
      <c r="E83" s="3">
        <v>9954</v>
      </c>
      <c r="F83" s="3">
        <f t="shared" si="13"/>
        <v>1106</v>
      </c>
      <c r="G83" s="5">
        <v>0</v>
      </c>
      <c r="H83">
        <f t="shared" si="14"/>
        <v>0</v>
      </c>
      <c r="I83">
        <f t="shared" si="15"/>
        <v>0</v>
      </c>
      <c r="J83" s="6">
        <f t="shared" si="16"/>
        <v>0</v>
      </c>
      <c r="K83" s="3">
        <f t="shared" si="18"/>
        <v>1106</v>
      </c>
      <c r="L83" s="7">
        <f t="shared" si="17"/>
        <v>1106</v>
      </c>
      <c r="M83" s="9">
        <f t="shared" si="19"/>
        <v>0</v>
      </c>
      <c r="N83" s="9">
        <f t="shared" si="20"/>
        <v>0</v>
      </c>
      <c r="O83" s="9"/>
    </row>
    <row r="84" spans="1:15" ht="15">
      <c r="A84">
        <v>104080944</v>
      </c>
      <c r="B84" s="3">
        <v>25</v>
      </c>
      <c r="C84" s="3">
        <v>0</v>
      </c>
      <c r="D84">
        <v>2</v>
      </c>
      <c r="E84" s="3">
        <v>6837.5</v>
      </c>
      <c r="F84" s="3">
        <f t="shared" si="13"/>
        <v>3418.75</v>
      </c>
      <c r="G84" s="5">
        <v>0.0036563</v>
      </c>
      <c r="H84">
        <f t="shared" si="14"/>
        <v>1</v>
      </c>
      <c r="I84">
        <f t="shared" si="15"/>
        <v>0</v>
      </c>
      <c r="J84" s="6">
        <f t="shared" si="16"/>
        <v>0</v>
      </c>
      <c r="K84" s="3">
        <f t="shared" si="18"/>
        <v>3418.75</v>
      </c>
      <c r="L84" s="7">
        <f t="shared" si="17"/>
        <v>3418.75</v>
      </c>
      <c r="M84" s="9">
        <f t="shared" si="19"/>
        <v>0</v>
      </c>
      <c r="N84" s="9">
        <f t="shared" si="20"/>
        <v>0</v>
      </c>
      <c r="O84" s="9"/>
    </row>
    <row r="85" spans="1:15" ht="15">
      <c r="A85">
        <v>407020245</v>
      </c>
      <c r="B85" s="3">
        <v>200</v>
      </c>
      <c r="C85" s="3">
        <v>0</v>
      </c>
      <c r="D85">
        <v>6</v>
      </c>
      <c r="E85" s="3">
        <v>12851.667</v>
      </c>
      <c r="F85" s="3">
        <f t="shared" si="13"/>
        <v>2141.9445</v>
      </c>
      <c r="G85" s="5">
        <v>0.0155622</v>
      </c>
      <c r="H85">
        <f t="shared" si="14"/>
        <v>1</v>
      </c>
      <c r="I85">
        <f t="shared" si="15"/>
        <v>0</v>
      </c>
      <c r="J85" s="6">
        <f t="shared" si="16"/>
        <v>0</v>
      </c>
      <c r="K85" s="3">
        <f t="shared" si="18"/>
        <v>2141.9445</v>
      </c>
      <c r="L85" s="7">
        <f t="shared" si="17"/>
        <v>2141.9445</v>
      </c>
      <c r="M85" s="9">
        <f t="shared" si="19"/>
        <v>0</v>
      </c>
      <c r="N85" s="9">
        <f t="shared" si="20"/>
        <v>0</v>
      </c>
      <c r="O85" s="9"/>
    </row>
    <row r="86" spans="1:15" ht="15">
      <c r="A86">
        <v>710031704</v>
      </c>
      <c r="B86" s="3">
        <v>100</v>
      </c>
      <c r="C86" s="3">
        <v>25</v>
      </c>
      <c r="D86">
        <v>5</v>
      </c>
      <c r="E86" s="3">
        <v>3355.9667</v>
      </c>
      <c r="F86" s="3">
        <f t="shared" si="13"/>
        <v>671.19334</v>
      </c>
      <c r="G86" s="5">
        <v>0.0223483</v>
      </c>
      <c r="H86">
        <f t="shared" si="14"/>
        <v>1</v>
      </c>
      <c r="I86">
        <f t="shared" si="15"/>
        <v>1</v>
      </c>
      <c r="J86" s="6">
        <f t="shared" si="16"/>
        <v>0</v>
      </c>
      <c r="K86" s="3">
        <f t="shared" si="18"/>
        <v>671.19334</v>
      </c>
      <c r="L86" s="7">
        <f t="shared" si="17"/>
        <v>671.19334</v>
      </c>
      <c r="M86" s="9">
        <f t="shared" si="19"/>
        <v>1</v>
      </c>
      <c r="N86" s="9">
        <f t="shared" si="20"/>
        <v>1</v>
      </c>
      <c r="O86" s="9"/>
    </row>
    <row r="87" spans="1:15" ht="15">
      <c r="A87">
        <v>710011700</v>
      </c>
      <c r="B87" s="3">
        <v>100</v>
      </c>
      <c r="C87" s="3">
        <v>0</v>
      </c>
      <c r="D87">
        <v>5</v>
      </c>
      <c r="E87" s="3">
        <v>2849.7333</v>
      </c>
      <c r="F87" s="3">
        <f t="shared" si="13"/>
        <v>569.94666</v>
      </c>
      <c r="G87" s="5">
        <v>0.035091</v>
      </c>
      <c r="H87">
        <f t="shared" si="14"/>
        <v>1</v>
      </c>
      <c r="I87">
        <f t="shared" si="15"/>
        <v>0</v>
      </c>
      <c r="J87" s="6">
        <f t="shared" si="16"/>
        <v>0</v>
      </c>
      <c r="K87" s="3">
        <f t="shared" si="18"/>
        <v>569.94666</v>
      </c>
      <c r="L87" s="7">
        <f t="shared" si="17"/>
        <v>569.94666</v>
      </c>
      <c r="M87" s="9">
        <f t="shared" si="19"/>
        <v>1</v>
      </c>
      <c r="N87" s="9">
        <f t="shared" si="20"/>
        <v>1</v>
      </c>
      <c r="O87" s="9"/>
    </row>
    <row r="88" spans="1:15" ht="15">
      <c r="A88">
        <v>404050393</v>
      </c>
      <c r="B88" s="3">
        <v>225</v>
      </c>
      <c r="C88" s="3">
        <v>0</v>
      </c>
      <c r="D88">
        <v>7</v>
      </c>
      <c r="E88" s="3">
        <v>6410.387</v>
      </c>
      <c r="F88" s="3">
        <f t="shared" si="13"/>
        <v>915.7695714285713</v>
      </c>
      <c r="G88" s="5">
        <v>0.0350993</v>
      </c>
      <c r="H88">
        <f t="shared" si="14"/>
        <v>1</v>
      </c>
      <c r="I88">
        <f t="shared" si="15"/>
        <v>0</v>
      </c>
      <c r="J88" s="6">
        <f t="shared" si="16"/>
        <v>0</v>
      </c>
      <c r="K88" s="3">
        <f t="shared" si="18"/>
        <v>915.7695714285713</v>
      </c>
      <c r="L88" s="7">
        <f t="shared" si="17"/>
        <v>915.7695714285713</v>
      </c>
      <c r="M88" s="9">
        <f t="shared" si="19"/>
        <v>0</v>
      </c>
      <c r="N88" s="9">
        <f t="shared" si="20"/>
        <v>0</v>
      </c>
      <c r="O88" s="9"/>
    </row>
    <row r="89" spans="1:15" ht="15">
      <c r="A89">
        <v>710011483</v>
      </c>
      <c r="B89" s="3">
        <v>62.241379</v>
      </c>
      <c r="C89" s="3">
        <v>0</v>
      </c>
      <c r="D89">
        <v>2</v>
      </c>
      <c r="E89" s="3">
        <v>1178.0375</v>
      </c>
      <c r="F89" s="3">
        <f t="shared" si="13"/>
        <v>589.01875</v>
      </c>
      <c r="G89" s="5">
        <v>0.0528348</v>
      </c>
      <c r="H89">
        <f t="shared" si="14"/>
        <v>1</v>
      </c>
      <c r="I89">
        <f t="shared" si="15"/>
        <v>0</v>
      </c>
      <c r="J89" s="6">
        <f t="shared" si="16"/>
        <v>0</v>
      </c>
      <c r="K89" s="3">
        <f t="shared" si="18"/>
        <v>589.01875</v>
      </c>
      <c r="L89" s="7">
        <f t="shared" si="17"/>
        <v>589.01875</v>
      </c>
      <c r="M89" s="9">
        <f t="shared" si="19"/>
        <v>1</v>
      </c>
      <c r="N89" s="9">
        <f t="shared" si="20"/>
        <v>1</v>
      </c>
      <c r="O89" s="9"/>
    </row>
    <row r="90" spans="1:15" ht="15">
      <c r="A90">
        <v>706011557</v>
      </c>
      <c r="B90" s="3">
        <v>900</v>
      </c>
      <c r="C90" s="3">
        <v>0</v>
      </c>
      <c r="D90">
        <v>8</v>
      </c>
      <c r="E90" s="3">
        <v>11110.794</v>
      </c>
      <c r="F90" s="3">
        <f t="shared" si="13"/>
        <v>1388.84925</v>
      </c>
      <c r="G90" s="5">
        <v>0.0810023</v>
      </c>
      <c r="H90">
        <f t="shared" si="14"/>
        <v>1</v>
      </c>
      <c r="I90">
        <f t="shared" si="15"/>
        <v>0</v>
      </c>
      <c r="J90" s="6">
        <f t="shared" si="16"/>
        <v>0</v>
      </c>
      <c r="K90" s="3">
        <f t="shared" si="18"/>
        <v>1388.84925</v>
      </c>
      <c r="L90" s="7">
        <f t="shared" si="17"/>
        <v>1388.84925</v>
      </c>
      <c r="M90" s="9">
        <f t="shared" si="19"/>
        <v>0</v>
      </c>
      <c r="N90" s="9">
        <f t="shared" si="20"/>
        <v>0</v>
      </c>
      <c r="O90" s="9"/>
    </row>
    <row r="91" spans="1:15" ht="15">
      <c r="A91">
        <v>709020056</v>
      </c>
      <c r="B91" s="3">
        <v>306.25</v>
      </c>
      <c r="C91" s="3">
        <v>0</v>
      </c>
      <c r="D91">
        <v>5</v>
      </c>
      <c r="E91" s="3">
        <v>3632.7667</v>
      </c>
      <c r="F91" s="3">
        <f t="shared" si="13"/>
        <v>726.55334</v>
      </c>
      <c r="G91" s="5">
        <v>0.0843021</v>
      </c>
      <c r="H91">
        <f t="shared" si="14"/>
        <v>1</v>
      </c>
      <c r="I91">
        <f t="shared" si="15"/>
        <v>0</v>
      </c>
      <c r="J91" s="6">
        <f t="shared" si="16"/>
        <v>0</v>
      </c>
      <c r="K91" s="3">
        <f t="shared" si="18"/>
        <v>726.55334</v>
      </c>
      <c r="L91" s="7">
        <f t="shared" si="17"/>
        <v>726.55334</v>
      </c>
      <c r="M91" s="9">
        <f t="shared" si="19"/>
        <v>1</v>
      </c>
      <c r="N91" s="9">
        <f t="shared" si="20"/>
        <v>1</v>
      </c>
      <c r="O91" s="9"/>
    </row>
    <row r="92" spans="1:15" ht="15">
      <c r="A92">
        <v>710031617</v>
      </c>
      <c r="B92" s="3">
        <v>612.5</v>
      </c>
      <c r="C92" s="3">
        <v>0</v>
      </c>
      <c r="D92">
        <v>5</v>
      </c>
      <c r="E92" s="3">
        <v>6076.4667</v>
      </c>
      <c r="F92" s="3">
        <f t="shared" si="13"/>
        <v>1215.29334</v>
      </c>
      <c r="G92" s="5">
        <v>0.1007987</v>
      </c>
      <c r="H92">
        <f t="shared" si="14"/>
        <v>1</v>
      </c>
      <c r="I92">
        <f t="shared" si="15"/>
        <v>0</v>
      </c>
      <c r="J92" s="6">
        <f t="shared" si="16"/>
        <v>0</v>
      </c>
      <c r="K92" s="3">
        <f t="shared" si="18"/>
        <v>1215.29334</v>
      </c>
      <c r="L92" s="7">
        <f t="shared" si="17"/>
        <v>1215.29334</v>
      </c>
      <c r="M92" s="9">
        <f t="shared" si="19"/>
        <v>0</v>
      </c>
      <c r="N92" s="9">
        <f t="shared" si="20"/>
        <v>0</v>
      </c>
      <c r="O92" s="9"/>
    </row>
    <row r="93" spans="1:15" ht="15">
      <c r="A93">
        <v>104071376</v>
      </c>
      <c r="B93" s="3">
        <v>1600</v>
      </c>
      <c r="C93" s="3">
        <v>0</v>
      </c>
      <c r="D93">
        <v>7</v>
      </c>
      <c r="E93" s="3">
        <v>13138</v>
      </c>
      <c r="F93" s="3">
        <f t="shared" si="13"/>
        <v>1876.857142857143</v>
      </c>
      <c r="G93" s="5">
        <v>0.1217841</v>
      </c>
      <c r="H93">
        <f t="shared" si="14"/>
        <v>1</v>
      </c>
      <c r="I93">
        <f t="shared" si="15"/>
        <v>0</v>
      </c>
      <c r="J93" s="6">
        <f t="shared" si="16"/>
        <v>0</v>
      </c>
      <c r="K93" s="3">
        <f t="shared" si="18"/>
        <v>1876.857142857143</v>
      </c>
      <c r="L93" s="7">
        <f t="shared" si="17"/>
        <v>1876.857142857143</v>
      </c>
      <c r="M93" s="9">
        <f t="shared" si="19"/>
        <v>0</v>
      </c>
      <c r="N93" s="9">
        <f t="shared" si="20"/>
        <v>0</v>
      </c>
      <c r="O93" s="9"/>
    </row>
    <row r="94" spans="1:15" ht="15">
      <c r="A94">
        <v>104071353</v>
      </c>
      <c r="B94" s="3">
        <v>1202.5</v>
      </c>
      <c r="C94" s="3">
        <v>0</v>
      </c>
      <c r="D94">
        <v>3</v>
      </c>
      <c r="E94" s="3">
        <v>5510.3333</v>
      </c>
      <c r="F94" s="3">
        <f t="shared" si="13"/>
        <v>1836.7777666666668</v>
      </c>
      <c r="G94" s="5">
        <v>0.2182264</v>
      </c>
      <c r="H94">
        <f t="shared" si="14"/>
        <v>1</v>
      </c>
      <c r="I94">
        <f t="shared" si="15"/>
        <v>0</v>
      </c>
      <c r="J94" s="6">
        <f t="shared" si="16"/>
        <v>0</v>
      </c>
      <c r="K94" s="3">
        <f t="shared" si="18"/>
        <v>1836.7777666666668</v>
      </c>
      <c r="L94" s="7">
        <f t="shared" si="17"/>
        <v>1836.7777666666668</v>
      </c>
      <c r="M94" s="9">
        <f t="shared" si="19"/>
        <v>0</v>
      </c>
      <c r="N94" s="9">
        <f t="shared" si="20"/>
        <v>0</v>
      </c>
      <c r="O94" s="9"/>
    </row>
    <row r="95" spans="1:15" ht="15">
      <c r="A95">
        <v>414051436</v>
      </c>
      <c r="B95" s="3">
        <v>2500</v>
      </c>
      <c r="C95" s="3">
        <v>0</v>
      </c>
      <c r="D95">
        <v>12</v>
      </c>
      <c r="E95" s="3">
        <v>9885.7035</v>
      </c>
      <c r="F95" s="3">
        <f t="shared" si="13"/>
        <v>823.808625</v>
      </c>
      <c r="G95" s="5">
        <v>0.2528904</v>
      </c>
      <c r="H95">
        <f t="shared" si="14"/>
        <v>1</v>
      </c>
      <c r="I95">
        <f t="shared" si="15"/>
        <v>0</v>
      </c>
      <c r="J95" s="6">
        <f t="shared" si="16"/>
        <v>0</v>
      </c>
      <c r="K95" s="3">
        <f t="shared" si="18"/>
        <v>823.808625</v>
      </c>
      <c r="L95" s="7">
        <f t="shared" si="17"/>
        <v>823.808625</v>
      </c>
      <c r="M95" s="9">
        <f t="shared" si="19"/>
        <v>1</v>
      </c>
      <c r="N95" s="9">
        <f t="shared" si="20"/>
        <v>1</v>
      </c>
      <c r="O95" s="9"/>
    </row>
    <row r="96" spans="1:15" ht="15">
      <c r="A96">
        <v>410130287</v>
      </c>
      <c r="B96" s="3">
        <v>2500</v>
      </c>
      <c r="C96" s="3">
        <v>0</v>
      </c>
      <c r="D96">
        <v>5</v>
      </c>
      <c r="E96" s="3">
        <v>9583.0317</v>
      </c>
      <c r="F96" s="3">
        <f t="shared" si="13"/>
        <v>1916.6063399999998</v>
      </c>
      <c r="G96" s="5">
        <v>0.2608778</v>
      </c>
      <c r="H96">
        <f t="shared" si="14"/>
        <v>1</v>
      </c>
      <c r="I96">
        <f t="shared" si="15"/>
        <v>0</v>
      </c>
      <c r="J96" s="6">
        <f t="shared" si="16"/>
        <v>0</v>
      </c>
      <c r="K96" s="3">
        <f t="shared" si="18"/>
        <v>1916.6063399999998</v>
      </c>
      <c r="L96" s="7">
        <f t="shared" si="17"/>
        <v>1916.6063399999998</v>
      </c>
      <c r="M96" s="9">
        <f t="shared" si="19"/>
        <v>0</v>
      </c>
      <c r="N96" s="9">
        <f t="shared" si="20"/>
        <v>0</v>
      </c>
      <c r="O96" s="9"/>
    </row>
    <row r="97" spans="1:15" ht="15">
      <c r="A97">
        <v>414051582</v>
      </c>
      <c r="B97" s="3">
        <v>4937.0277</v>
      </c>
      <c r="C97" s="3">
        <v>0</v>
      </c>
      <c r="D97">
        <v>10</v>
      </c>
      <c r="E97" s="3">
        <v>13126.265</v>
      </c>
      <c r="F97" s="3">
        <f t="shared" si="13"/>
        <v>1312.6264999999999</v>
      </c>
      <c r="G97" s="5">
        <v>0.3761182</v>
      </c>
      <c r="H97">
        <f t="shared" si="14"/>
        <v>1</v>
      </c>
      <c r="I97">
        <f t="shared" si="15"/>
        <v>0</v>
      </c>
      <c r="J97" s="6">
        <f t="shared" si="16"/>
        <v>0</v>
      </c>
      <c r="K97" s="3">
        <f t="shared" si="18"/>
        <v>1312.6264999999999</v>
      </c>
      <c r="L97" s="7">
        <f t="shared" si="17"/>
        <v>1312.6264999999999</v>
      </c>
      <c r="M97" s="9">
        <f t="shared" si="19"/>
        <v>0</v>
      </c>
      <c r="N97" s="9">
        <f t="shared" si="20"/>
        <v>0</v>
      </c>
      <c r="O97" s="9"/>
    </row>
    <row r="98" spans="1:15" ht="15">
      <c r="A98">
        <v>707031562</v>
      </c>
      <c r="B98" s="3">
        <v>2500</v>
      </c>
      <c r="C98" s="3">
        <v>180</v>
      </c>
      <c r="D98">
        <v>6</v>
      </c>
      <c r="E98" s="3">
        <v>5856.4667</v>
      </c>
      <c r="F98" s="3">
        <f>E98/D98</f>
        <v>976.0777833333333</v>
      </c>
      <c r="G98" s="5">
        <v>0.3961433</v>
      </c>
      <c r="H98">
        <f t="shared" si="14"/>
        <v>1</v>
      </c>
      <c r="I98">
        <f t="shared" si="15"/>
        <v>1</v>
      </c>
      <c r="J98" s="6">
        <f t="shared" si="16"/>
        <v>0</v>
      </c>
      <c r="K98" s="3">
        <f t="shared" si="18"/>
        <v>976.0777833333333</v>
      </c>
      <c r="L98" s="7">
        <f t="shared" si="17"/>
        <v>976.0777833333333</v>
      </c>
      <c r="M98" s="9">
        <f t="shared" si="19"/>
        <v>0</v>
      </c>
      <c r="N98" s="9">
        <f t="shared" si="20"/>
        <v>0</v>
      </c>
      <c r="O98" s="9"/>
    </row>
    <row r="99" spans="1:15" ht="15">
      <c r="A99">
        <v>710031684</v>
      </c>
      <c r="B99" s="3">
        <v>2500</v>
      </c>
      <c r="C99" s="3">
        <v>120</v>
      </c>
      <c r="D99">
        <v>9</v>
      </c>
      <c r="E99" s="3">
        <v>3968.6667</v>
      </c>
      <c r="F99" s="3">
        <f>E99/D99</f>
        <v>440.9629666666667</v>
      </c>
      <c r="G99" s="5">
        <v>0.5996976</v>
      </c>
      <c r="H99">
        <f t="shared" si="14"/>
        <v>1</v>
      </c>
      <c r="I99">
        <f t="shared" si="15"/>
        <v>1</v>
      </c>
      <c r="J99" s="6">
        <f t="shared" si="16"/>
        <v>0</v>
      </c>
      <c r="K99" s="3">
        <f t="shared" si="18"/>
        <v>440.9629666666667</v>
      </c>
      <c r="L99" s="7">
        <f t="shared" si="17"/>
        <v>440.9629666666667</v>
      </c>
      <c r="M99" s="9">
        <f t="shared" si="19"/>
        <v>1</v>
      </c>
      <c r="N99" s="9">
        <f t="shared" si="20"/>
        <v>1</v>
      </c>
      <c r="O99" s="9"/>
    </row>
    <row r="100" spans="1:15" ht="15">
      <c r="A100">
        <v>710111402</v>
      </c>
      <c r="B100" s="3">
        <v>2702.7027</v>
      </c>
      <c r="C100" s="3">
        <v>0</v>
      </c>
      <c r="D100">
        <v>2</v>
      </c>
      <c r="E100" s="3">
        <v>3445.7333</v>
      </c>
      <c r="F100" s="3">
        <f>E100/D100</f>
        <v>1722.86665</v>
      </c>
      <c r="G100" s="5">
        <v>0.7843621</v>
      </c>
      <c r="H100">
        <f t="shared" si="14"/>
        <v>1</v>
      </c>
      <c r="I100">
        <f t="shared" si="15"/>
        <v>0</v>
      </c>
      <c r="J100" s="6">
        <f t="shared" si="16"/>
        <v>0</v>
      </c>
      <c r="K100" s="3">
        <f t="shared" si="18"/>
        <v>1722.86665</v>
      </c>
      <c r="L100" s="7">
        <f t="shared" si="17"/>
        <v>1722.86665</v>
      </c>
      <c r="M100" s="9">
        <f t="shared" si="19"/>
        <v>0</v>
      </c>
      <c r="N100" s="9">
        <f t="shared" si="20"/>
        <v>0</v>
      </c>
      <c r="O100" s="9"/>
    </row>
    <row r="101" spans="1:15" ht="15">
      <c r="A101">
        <v>710031439</v>
      </c>
      <c r="B101" s="3">
        <v>2500</v>
      </c>
      <c r="C101" s="3">
        <v>0</v>
      </c>
      <c r="D101">
        <v>3</v>
      </c>
      <c r="E101" s="3">
        <v>2907</v>
      </c>
      <c r="F101" s="3">
        <f>E101/D101</f>
        <v>969</v>
      </c>
      <c r="G101" s="5">
        <v>0.8599931</v>
      </c>
      <c r="H101">
        <f t="shared" si="14"/>
        <v>1</v>
      </c>
      <c r="I101">
        <f t="shared" si="15"/>
        <v>0</v>
      </c>
      <c r="J101" s="6">
        <f t="shared" si="16"/>
        <v>0</v>
      </c>
      <c r="K101" s="3">
        <f t="shared" si="18"/>
        <v>969</v>
      </c>
      <c r="L101" s="7">
        <f t="shared" si="17"/>
        <v>969</v>
      </c>
      <c r="M101" s="9">
        <f t="shared" si="19"/>
        <v>0</v>
      </c>
      <c r="N101" s="9">
        <f t="shared" si="20"/>
        <v>0</v>
      </c>
      <c r="O101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Minot (IFPRI)</dc:creator>
  <cp:keywords/>
  <dc:description/>
  <cp:lastModifiedBy>Payne, Kenna</cp:lastModifiedBy>
  <dcterms:created xsi:type="dcterms:W3CDTF">2008-12-10T05:47:41Z</dcterms:created>
  <dcterms:modified xsi:type="dcterms:W3CDTF">2018-05-23T19:51:13Z</dcterms:modified>
  <cp:category/>
  <cp:version/>
  <cp:contentType/>
  <cp:contentStatus/>
</cp:coreProperties>
</file>