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0" yWindow="0" windowWidth="38400" windowHeight="194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9" i="1"/>
  <c r="B7" i="1"/>
  <c r="B8" i="1"/>
  <c r="C7" i="1"/>
  <c r="C8" i="1"/>
  <c r="C9" i="1"/>
</calcChain>
</file>

<file path=xl/sharedStrings.xml><?xml version="1.0" encoding="utf-8"?>
<sst xmlns="http://schemas.openxmlformats.org/spreadsheetml/2006/main" count="12" uniqueCount="12">
  <si>
    <t>Quantity of Oil being Processed (Gallons)</t>
  </si>
  <si>
    <t>Titration Calculations</t>
  </si>
  <si>
    <t>Solution A (ml) used</t>
  </si>
  <si>
    <t>Total Grams of KOH Needed for Batch</t>
  </si>
  <si>
    <t>KOH needed (grams/liter)</t>
  </si>
  <si>
    <t>Total Pounds of KOH</t>
  </si>
  <si>
    <t>Fuel Processing Time (Hours)</t>
  </si>
  <si>
    <t>Potassium Hydroxide (KOH) Purity (85%,90%,92%)</t>
  </si>
  <si>
    <t>Methanol Required (Gallons)</t>
  </si>
  <si>
    <t>lb/batch</t>
  </si>
  <si>
    <t>lb/gallon</t>
  </si>
  <si>
    <t>gal/55# bag KOH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</si>
</sst>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4" borderId="1" xfId="0" applyFill="1" applyBorder="1"/>
    <xf numFmtId="9" fontId="0" fillId="6" borderId="1" xfId="0" applyNumberFormat="1" applyFill="1" applyBorder="1"/>
    <xf numFmtId="0" fontId="0" fillId="6" borderId="1" xfId="0" applyFill="1" applyBorder="1"/>
    <xf numFmtId="0" fontId="0" fillId="6" borderId="0" xfId="0" applyFill="1" applyAlignment="1"/>
    <xf numFmtId="0" fontId="0" fillId="6" borderId="0" xfId="0" applyFill="1"/>
    <xf numFmtId="0" fontId="0" fillId="0" borderId="1" xfId="0" applyBorder="1" applyProtection="1">
      <protection locked="0"/>
    </xf>
    <xf numFmtId="0" fontId="0" fillId="0" borderId="1" xfId="0" applyBorder="1" applyProtection="1"/>
    <xf numFmtId="0" fontId="0" fillId="4" borderId="1" xfId="0" applyFill="1" applyBorder="1" applyAlignment="1"/>
    <xf numFmtId="2" fontId="0" fillId="3" borderId="1" xfId="0" applyNumberFormat="1" applyFill="1" applyBorder="1" applyAlignment="1"/>
    <xf numFmtId="0" fontId="0" fillId="3" borderId="1" xfId="0" applyFill="1" applyBorder="1" applyAlignment="1"/>
    <xf numFmtId="0" fontId="0" fillId="2" borderId="1" xfId="0" applyFill="1" applyBorder="1" applyProtection="1">
      <protection locked="0"/>
    </xf>
    <xf numFmtId="164" fontId="0" fillId="6" borderId="0" xfId="0" applyNumberFormat="1" applyFill="1"/>
    <xf numFmtId="2" fontId="0" fillId="6" borderId="0" xfId="0" applyNumberFormat="1" applyFill="1" applyAlignment="1"/>
    <xf numFmtId="164" fontId="0" fillId="6" borderId="0" xfId="0" applyNumberFormat="1" applyFill="1" applyAlignment="1"/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133350</xdr:rowOff>
    </xdr:from>
    <xdr:to>
      <xdr:col>3</xdr:col>
      <xdr:colOff>285750</xdr:colOff>
      <xdr:row>2</xdr:row>
      <xdr:rowOff>38102</xdr:rowOff>
    </xdr:to>
    <xdr:cxnSp macro="">
      <xdr:nvCxnSpPr>
        <xdr:cNvPr id="3" name="Straight Arrow Connector 2"/>
        <xdr:cNvCxnSpPr/>
      </xdr:nvCxnSpPr>
      <xdr:spPr>
        <a:xfrm rot="10800000">
          <a:off x="3952875" y="323850"/>
          <a:ext cx="1028700" cy="952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2</xdr:row>
      <xdr:rowOff>95250</xdr:rowOff>
    </xdr:from>
    <xdr:to>
      <xdr:col>3</xdr:col>
      <xdr:colOff>276227</xdr:colOff>
      <xdr:row>2</xdr:row>
      <xdr:rowOff>114302</xdr:rowOff>
    </xdr:to>
    <xdr:cxnSp macro="">
      <xdr:nvCxnSpPr>
        <xdr:cNvPr id="6" name="Straight Arrow Connector 5"/>
        <xdr:cNvCxnSpPr/>
      </xdr:nvCxnSpPr>
      <xdr:spPr>
        <a:xfrm rot="10800000">
          <a:off x="3943350" y="476250"/>
          <a:ext cx="1028702" cy="190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74706</xdr:rowOff>
    </xdr:from>
    <xdr:to>
      <xdr:col>3</xdr:col>
      <xdr:colOff>366059</xdr:colOff>
      <xdr:row>3</xdr:row>
      <xdr:rowOff>104775</xdr:rowOff>
    </xdr:to>
    <xdr:cxnSp macro="">
      <xdr:nvCxnSpPr>
        <xdr:cNvPr id="7" name="Straight Arrow Connector 6"/>
        <xdr:cNvCxnSpPr/>
      </xdr:nvCxnSpPr>
      <xdr:spPr>
        <a:xfrm flipH="1">
          <a:off x="4515037" y="612588"/>
          <a:ext cx="893669" cy="300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965839</xdr:colOff>
      <xdr:row>3</xdr:row>
      <xdr:rowOff>176227</xdr:rowOff>
    </xdr:from>
    <xdr:to>
      <xdr:col>3</xdr:col>
      <xdr:colOff>698685</xdr:colOff>
      <xdr:row>4</xdr:row>
      <xdr:rowOff>156430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7251" y="714109"/>
          <a:ext cx="1324081" cy="159497"/>
        </a:xfrm>
        <a:prstGeom prst="rect">
          <a:avLst/>
        </a:prstGeom>
      </xdr:spPr>
    </xdr:pic>
    <xdr:clientData/>
  </xdr:twoCellAnchor>
  <xdr:twoCellAnchor>
    <xdr:from>
      <xdr:col>3</xdr:col>
      <xdr:colOff>247650</xdr:colOff>
      <xdr:row>0</xdr:row>
      <xdr:rowOff>171451</xdr:rowOff>
    </xdr:from>
    <xdr:to>
      <xdr:col>5</xdr:col>
      <xdr:colOff>523875</xdr:colOff>
      <xdr:row>5</xdr:row>
      <xdr:rowOff>168089</xdr:rowOff>
    </xdr:to>
    <xdr:sp macro="" textlink="">
      <xdr:nvSpPr>
        <xdr:cNvPr id="13" name="TextBox 12"/>
        <xdr:cNvSpPr txBox="1"/>
      </xdr:nvSpPr>
      <xdr:spPr>
        <a:xfrm>
          <a:off x="4942915" y="171451"/>
          <a:ext cx="1620931" cy="9491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Change the value</a:t>
          </a:r>
          <a:r>
            <a:rPr lang="en-US" sz="1100" baseline="0"/>
            <a:t>s in each box according to your procedure.  This will recalculate the amount needed for your batch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170" zoomScaleNormal="170" zoomScalePageLayoutView="170" workbookViewId="0">
      <selection activeCell="F13" sqref="F13"/>
    </sheetView>
  </sheetViews>
  <sheetFormatPr baseColWidth="10" defaultColWidth="8.83203125" defaultRowHeight="14" x14ac:dyDescent="0"/>
  <cols>
    <col min="1" max="1" width="45.33203125" customWidth="1"/>
    <col min="2" max="2" width="13.33203125" customWidth="1"/>
    <col min="3" max="3" width="7.5" customWidth="1"/>
    <col min="4" max="4" width="11" customWidth="1"/>
  </cols>
  <sheetData>
    <row r="1" spans="1:17">
      <c r="A1" s="15" t="s">
        <v>1</v>
      </c>
      <c r="B1" s="15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2" t="s">
        <v>2</v>
      </c>
      <c r="B2" s="11">
        <v>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>
      <c r="A3" s="2" t="s">
        <v>0</v>
      </c>
      <c r="B3" s="6">
        <v>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A4" s="3" t="s">
        <v>7</v>
      </c>
      <c r="B4" s="6">
        <v>90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3" t="s">
        <v>8</v>
      </c>
      <c r="B5" s="7">
        <f>0.2*$B$3</f>
        <v>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3" t="s">
        <v>4</v>
      </c>
      <c r="B6" s="7">
        <f>($B$2+5)*IF(($B$4=85),1.65,IF(($B$4=90), 1.56, IF(($B$4=92),1.52)))</f>
        <v>18.72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3</v>
      </c>
      <c r="B7" s="7">
        <f>(B3*3.78)*$B$6</f>
        <v>2830.4639999999995</v>
      </c>
      <c r="C7" s="12">
        <f>B7/454</f>
        <v>6.2345022026431707</v>
      </c>
      <c r="D7" s="5" t="s">
        <v>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8" t="s">
        <v>5</v>
      </c>
      <c r="B8" s="9">
        <f>$B$7/453.59237</f>
        <v>6.2401049647285722</v>
      </c>
      <c r="C8" s="13">
        <f>C7/B3</f>
        <v>0.15586255506607927</v>
      </c>
      <c r="D8" s="4" t="s">
        <v>10</v>
      </c>
      <c r="E8" s="4"/>
      <c r="F8" s="4"/>
      <c r="G8" s="4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>
      <c r="A9" s="8" t="s">
        <v>6</v>
      </c>
      <c r="B9" s="10">
        <f>IF((B3=40),6,IF((B3=80),8,IF((B3=150),10,IF((B3=230),12,IF((B3=400),12)))))</f>
        <v>6</v>
      </c>
      <c r="C9" s="14">
        <f>55/C8</f>
        <v>352.8750056527835</v>
      </c>
      <c r="D9" s="4" t="s">
        <v>11</v>
      </c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A10" s="4"/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>
      <c r="A12" s="4"/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>
      <c r="A13" s="4"/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s="4"/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s="4"/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s="4"/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4"/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4"/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>
      <c r="A19" s="4"/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>
      <c r="A20" s="4"/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s="4"/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P38" s="5"/>
      <c r="Q38" s="5"/>
    </row>
    <row r="39" spans="1:17">
      <c r="P39" s="5"/>
      <c r="Q39" s="5"/>
    </row>
    <row r="40" spans="1:17">
      <c r="P40" s="5"/>
      <c r="Q40" s="5"/>
    </row>
    <row r="41" spans="1:17">
      <c r="P41" s="5"/>
      <c r="Q41" s="5"/>
    </row>
    <row r="42" spans="1:17">
      <c r="P42" s="5"/>
      <c r="Q42" s="5"/>
    </row>
    <row r="43" spans="1:17">
      <c r="P43" s="5"/>
      <c r="Q43" s="5"/>
    </row>
    <row r="44" spans="1:17">
      <c r="P44" s="5"/>
      <c r="Q44" s="5"/>
    </row>
    <row r="45" spans="1:17">
      <c r="P45" s="5"/>
      <c r="Q45" s="5"/>
    </row>
    <row r="46" spans="1:17">
      <c r="P46" s="5"/>
      <c r="Q46" s="5"/>
    </row>
    <row r="47" spans="1:17">
      <c r="P47" s="5"/>
      <c r="Q47" s="5"/>
    </row>
    <row r="48" spans="1:17">
      <c r="P48" s="5"/>
      <c r="Q48" s="5"/>
    </row>
    <row r="49" spans="16:17">
      <c r="P49" s="5"/>
      <c r="Q49" s="5"/>
    </row>
    <row r="50" spans="16:17">
      <c r="P50" s="5"/>
      <c r="Q50" s="5"/>
    </row>
    <row r="51" spans="16:17">
      <c r="P51" s="5"/>
      <c r="Q51" s="5"/>
    </row>
    <row r="52" spans="16:17">
      <c r="P52" s="5"/>
      <c r="Q52" s="5"/>
    </row>
    <row r="53" spans="16:17">
      <c r="P53" s="5"/>
      <c r="Q53" s="5"/>
    </row>
    <row r="54" spans="16:17">
      <c r="P54" s="5"/>
      <c r="Q54" s="5"/>
    </row>
    <row r="55" spans="16:17">
      <c r="P55" s="5"/>
      <c r="Q55" s="5"/>
    </row>
    <row r="56" spans="16:17">
      <c r="P56" s="5"/>
      <c r="Q56" s="5"/>
    </row>
    <row r="57" spans="16:17">
      <c r="P57" s="5"/>
      <c r="Q57" s="5"/>
    </row>
    <row r="58" spans="16:17">
      <c r="P58" s="5"/>
      <c r="Q58" s="5"/>
    </row>
    <row r="59" spans="16:17">
      <c r="P59" s="5"/>
      <c r="Q59" s="5"/>
    </row>
    <row r="60" spans="16:17">
      <c r="P60" s="5"/>
      <c r="Q60" s="5"/>
    </row>
    <row r="61" spans="16:17">
      <c r="P61" s="5"/>
      <c r="Q61" s="5"/>
    </row>
    <row r="62" spans="16:17">
      <c r="P62" s="5"/>
      <c r="Q62" s="5"/>
    </row>
    <row r="63" spans="16:17">
      <c r="P63" s="5"/>
      <c r="Q63" s="5"/>
    </row>
    <row r="64" spans="16:17">
      <c r="P64" s="5"/>
      <c r="Q64" s="5"/>
    </row>
    <row r="65" spans="16:17">
      <c r="P65" s="5"/>
      <c r="Q65" s="5"/>
    </row>
    <row r="66" spans="16:17">
      <c r="P66" s="5"/>
      <c r="Q66" s="5"/>
    </row>
    <row r="67" spans="16:17">
      <c r="P67" s="5"/>
      <c r="Q67" s="5"/>
    </row>
    <row r="68" spans="16:17">
      <c r="P68" s="5"/>
      <c r="Q68" s="5"/>
    </row>
    <row r="69" spans="16:17">
      <c r="P69" s="5"/>
      <c r="Q69" s="5"/>
    </row>
    <row r="70" spans="16:17">
      <c r="P70" s="5"/>
      <c r="Q70" s="5"/>
    </row>
    <row r="71" spans="16:17">
      <c r="P71" s="5"/>
      <c r="Q71" s="5"/>
    </row>
    <row r="72" spans="16:17">
      <c r="P72" s="5"/>
      <c r="Q72" s="5"/>
    </row>
    <row r="73" spans="16:17">
      <c r="P73" s="5"/>
      <c r="Q73" s="5"/>
    </row>
    <row r="74" spans="16:17">
      <c r="P74" s="5"/>
      <c r="Q74" s="5"/>
    </row>
  </sheetData>
  <sheetProtection selectLockedCells="1"/>
  <mergeCells count="1">
    <mergeCell ref="A1:B1"/>
  </mergeCells>
  <pageMargins left="0.7" right="0.7" top="0.75" bottom="0.75" header="0.3" footer="0.3"/>
  <pageSetup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Dennis Pennington</cp:lastModifiedBy>
  <dcterms:created xsi:type="dcterms:W3CDTF">2011-05-26T16:21:33Z</dcterms:created>
  <dcterms:modified xsi:type="dcterms:W3CDTF">2013-10-17T19:29:17Z</dcterms:modified>
</cp:coreProperties>
</file>