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<sst xmlns="http://schemas.openxmlformats.org/spreadsheetml/2006/main" count="61" uniqueCount="54">
  <si>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</si>
  <si>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</si>
  <si>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</si>
  <si>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</si>
  <si>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</si>
  <si>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</si>
  <si>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</si>
  <si>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</si>
  <si>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</si>
  <si>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</si>
  <si>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</si>
  <si>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</si>
  <si>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</si>
  <si>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</si>
  <si>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</si>
  <si>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</si>
  <si>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</si>
  <si>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</si>
  <si>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</si>
  <si>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</si>
  <si>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</si>
  <si>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</si>
  <si>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</si>
  <si>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</si>
  <si>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</si>
  <si>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</si>
  <si>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</si>
  <si>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</si>
  <si>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</si>
  <si>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</si>
  <si>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</si>
  <si>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</si>
  <si>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</si>
  <si>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</si>
  <si>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</si>
  <si>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</si>
  <si>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</si>
  <si>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</si>
  <si>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</si>
  <si>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</si>
  <si>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</si>
  <si>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</si>
  <si>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</si>
  <si>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</si>
  <si>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</si>
  <si>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</si>
  <si>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</si>
  <si>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</si>
  <si>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</si>
  <si>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</si>
  <si>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</si>
  <si>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</si>
  <si>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 xml:space="preserve">Valley 5 tower </t>
  </si>
  <si>
    <t>Alamo (no data clean require to the data, all data fell into parameters)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</si>
</sst>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7">
                  <c:v>365</c:v>
                </c:pt>
                <c:pt idx="8">
                  <c:v>135</c:v>
                </c:pt>
                <c:pt idx="9">
                  <c:v>145</c:v>
                </c:pt>
                <c:pt idx="10">
                  <c:v>165</c:v>
                </c:pt>
                <c:pt idx="11">
                  <c:v>130</c:v>
                </c:pt>
                <c:pt idx="12">
                  <c:v>105</c:v>
                </c:pt>
                <c:pt idx="14">
                  <c:v>140</c:v>
                </c:pt>
                <c:pt idx="15">
                  <c:v>140</c:v>
                </c:pt>
                <c:pt idx="16">
                  <c:v>130</c:v>
                </c:pt>
                <c:pt idx="17">
                  <c:v>100</c:v>
                </c:pt>
                <c:pt idx="18">
                  <c:v>90</c:v>
                </c:pt>
                <c:pt idx="19">
                  <c:v>115</c:v>
                </c:pt>
                <c:pt idx="20">
                  <c:v>135</c:v>
                </c:pt>
                <c:pt idx="21">
                  <c:v>150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135</c:v>
                </c:pt>
                <c:pt idx="29">
                  <c:v>135</c:v>
                </c:pt>
                <c:pt idx="30">
                  <c:v>125</c:v>
                </c:pt>
                <c:pt idx="31">
                  <c:v>135</c:v>
                </c:pt>
                <c:pt idx="32">
                  <c:v>130</c:v>
                </c:pt>
                <c:pt idx="33">
                  <c:v>145</c:v>
                </c:pt>
                <c:pt idx="34">
                  <c:v>130</c:v>
                </c:pt>
                <c:pt idx="35">
                  <c:v>135</c:v>
                </c:pt>
                <c:pt idx="36">
                  <c:v>115</c:v>
                </c:pt>
                <c:pt idx="37">
                  <c:v>115</c:v>
                </c:pt>
                <c:pt idx="38">
                  <c:v>145</c:v>
                </c:pt>
                <c:pt idx="39">
                  <c:v>120</c:v>
                </c:pt>
                <c:pt idx="40">
                  <c:v>200</c:v>
                </c:pt>
                <c:pt idx="41">
                  <c:v>135</c:v>
                </c:pt>
                <c:pt idx="42">
                  <c:v>135</c:v>
                </c:pt>
                <c:pt idx="43">
                  <c:v>125</c:v>
                </c:pt>
                <c:pt idx="44">
                  <c:v>110</c:v>
                </c:pt>
                <c:pt idx="45">
                  <c:v>145</c:v>
                </c:pt>
                <c:pt idx="46">
                  <c:v>134</c:v>
                </c:pt>
                <c:pt idx="47">
                  <c:v>153</c:v>
                </c:pt>
                <c:pt idx="48">
                  <c:v>121</c:v>
                </c:pt>
                <c:pt idx="49">
                  <c:v>146</c:v>
                </c:pt>
                <c:pt idx="50">
                  <c:v>149</c:v>
                </c:pt>
                <c:pt idx="51">
                  <c:v>132</c:v>
                </c:pt>
                <c:pt idx="52">
                  <c:v>129</c:v>
                </c:pt>
                <c:pt idx="53">
                  <c:v>137</c:v>
                </c:pt>
                <c:pt idx="54">
                  <c:v>140</c:v>
                </c:pt>
                <c:pt idx="55">
                  <c:v>156</c:v>
                </c:pt>
                <c:pt idx="56">
                  <c:v>157</c:v>
                </c:pt>
                <c:pt idx="57">
                  <c:v>149</c:v>
                </c:pt>
                <c:pt idx="58">
                  <c:v>131</c:v>
                </c:pt>
                <c:pt idx="59">
                  <c:v>132</c:v>
                </c:pt>
                <c:pt idx="60">
                  <c:v>131</c:v>
                </c:pt>
                <c:pt idx="61">
                  <c:v>140</c:v>
                </c:pt>
                <c:pt idx="62">
                  <c:v>152</c:v>
                </c:pt>
                <c:pt idx="63">
                  <c:v>169</c:v>
                </c:pt>
                <c:pt idx="64">
                  <c:v>128</c:v>
                </c:pt>
                <c:pt idx="65">
                  <c:v>148</c:v>
                </c:pt>
                <c:pt idx="66">
                  <c:v>144</c:v>
                </c:pt>
                <c:pt idx="67">
                  <c:v>246</c:v>
                </c:pt>
                <c:pt idx="68">
                  <c:v>138</c:v>
                </c:pt>
                <c:pt idx="69">
                  <c:v>150</c:v>
                </c:pt>
                <c:pt idx="70">
                  <c:v>138</c:v>
                </c:pt>
                <c:pt idx="71">
                  <c:v>132</c:v>
                </c:pt>
                <c:pt idx="72">
                  <c:v>138</c:v>
                </c:pt>
                <c:pt idx="73">
                  <c:v>154</c:v>
                </c:pt>
                <c:pt idx="74">
                  <c:v>156</c:v>
                </c:pt>
                <c:pt idx="75">
                  <c:v>148</c:v>
                </c:pt>
                <c:pt idx="76">
                  <c:v>136</c:v>
                </c:pt>
                <c:pt idx="77">
                  <c:v>136</c:v>
                </c:pt>
                <c:pt idx="78">
                  <c:v>148</c:v>
                </c:pt>
                <c:pt idx="79">
                  <c:v>148</c:v>
                </c:pt>
                <c:pt idx="80">
                  <c:v>146</c:v>
                </c:pt>
                <c:pt idx="81">
                  <c:v>140</c:v>
                </c:pt>
                <c:pt idx="82">
                  <c:v>136</c:v>
                </c:pt>
                <c:pt idx="83">
                  <c:v>132</c:v>
                </c:pt>
                <c:pt idx="84">
                  <c:v>144</c:v>
                </c:pt>
                <c:pt idx="85">
                  <c:v>138</c:v>
                </c:pt>
                <c:pt idx="86">
                  <c:v>134</c:v>
                </c:pt>
                <c:pt idx="87">
                  <c:v>124</c:v>
                </c:pt>
                <c:pt idx="88">
                  <c:v>114</c:v>
                </c:pt>
                <c:pt idx="89">
                  <c:v>150</c:v>
                </c:pt>
                <c:pt idx="90">
                  <c:v>124</c:v>
                </c:pt>
                <c:pt idx="91">
                  <c:v>78</c:v>
                </c:pt>
                <c:pt idx="92">
                  <c:v>16</c:v>
                </c:pt>
                <c:pt idx="93">
                  <c:v>42</c:v>
                </c:pt>
                <c:pt idx="94">
                  <c:v>84</c:v>
                </c:pt>
                <c:pt idx="95">
                  <c:v>146</c:v>
                </c:pt>
                <c:pt idx="96">
                  <c:v>148</c:v>
                </c:pt>
                <c:pt idx="97">
                  <c:v>164</c:v>
                </c:pt>
                <c:pt idx="98">
                  <c:v>112</c:v>
                </c:pt>
                <c:pt idx="99">
                  <c:v>127</c:v>
                </c:pt>
                <c:pt idx="100">
                  <c:v>102</c:v>
                </c:pt>
                <c:pt idx="101">
                  <c:v>116</c:v>
                </c:pt>
              </c:numCache>
            </c:numRef>
          </c:yVal>
          <c:smooth val="0"/>
        </c:ser>
        <c:axId val="6863845"/>
        <c:axId val="61774606"/>
      </c:scatterChart>
      <c:valAx>
        <c:axId val="68638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 val="autoZero"/>
        <c:crossBetween val="midCat"/>
        <c:dispUnits/>
      </c:val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63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0.14675</cdr:y>
    </cdr:from>
    <cdr:to>
      <cdr:x>0.238</cdr:x>
      <cdr:y>0.7865</cdr:y>
    </cdr:to>
    <cdr:sp>
      <cdr:nvSpPr>
        <cdr:cNvPr id="1" name="Line 4"/>
        <cdr:cNvSpPr>
          <a:spLocks/>
        </cdr:cNvSpPr>
      </cdr:nvSpPr>
      <cdr:spPr>
        <a:xfrm>
          <a:off x="2057400" y="8667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0.0775</cdr:y>
    </cdr:from>
    <cdr:to>
      <cdr:x>0.63875</cdr:x>
      <cdr:y>0.1065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704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0.11175</cdr:y>
    </cdr:from>
    <cdr:to>
      <cdr:x>0.31125</cdr:x>
      <cdr:y>0.146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0.344</cdr:x>
      <cdr:y>0.136</cdr:y>
    </cdr:from>
    <cdr:to>
      <cdr:x>0.34775</cdr:x>
      <cdr:y>0.778</cdr:y>
    </cdr:to>
    <cdr:sp>
      <cdr:nvSpPr>
        <cdr:cNvPr id="4" name="Line 12"/>
        <cdr:cNvSpPr>
          <a:spLocks/>
        </cdr:cNvSpPr>
      </cdr:nvSpPr>
      <cdr:spPr>
        <a:xfrm flipH="1" flipV="1">
          <a:off x="2981325" y="800100"/>
          <a:ext cx="285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0.11775</cdr:y>
    </cdr:from>
    <cdr:to>
      <cdr:x>0.50475</cdr:x>
      <cdr:y>0.15275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0.4345</cdr:x>
      <cdr:y>0.10875</cdr:y>
    </cdr:from>
    <cdr:to>
      <cdr:x>0.44275</cdr:x>
      <cdr:y>0.7875</cdr:y>
    </cdr:to>
    <cdr:sp>
      <cdr:nvSpPr>
        <cdr:cNvPr id="6" name="Line 16"/>
        <cdr:cNvSpPr>
          <a:spLocks/>
        </cdr:cNvSpPr>
      </cdr:nvSpPr>
      <cdr:spPr>
        <a:xfrm flipH="1" flipV="1">
          <a:off x="3762375" y="638175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0.20225</cdr:y>
    </cdr:from>
    <cdr:to>
      <cdr:x>0.54825</cdr:x>
      <cdr:y>0.83375</cdr:y>
    </cdr:to>
    <cdr:sp>
      <cdr:nvSpPr>
        <cdr:cNvPr id="7" name="Line 18"/>
        <cdr:cNvSpPr>
          <a:spLocks/>
        </cdr:cNvSpPr>
      </cdr:nvSpPr>
      <cdr:spPr>
        <a:xfrm flipH="1" flipV="1">
          <a:off x="4743450" y="11906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0.114</cdr:y>
    </cdr:from>
    <cdr:to>
      <cdr:x>0.7785</cdr:x>
      <cdr:y>0.14825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667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6" sqref="L206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85.59631620530654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-0.05311925893410996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0.75</v>
      </c>
      <c r="D7" s="30"/>
      <c r="E7" s="30"/>
      <c r="F7" s="30"/>
      <c r="G7" s="30"/>
      <c r="H7" s="31" t="s">
        <v>30</v>
      </c>
      <c r="J7" s="52">
        <v>5</v>
      </c>
      <c r="M7" s="14"/>
    </row>
    <row r="8" spans="2:13" ht="13.5" thickBot="1">
      <c r="B8" s="14" t="s">
        <v>28</v>
      </c>
      <c r="C8" s="49">
        <v>50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33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11.5</v>
      </c>
      <c r="J11" s="38" t="s">
        <v>47</v>
      </c>
      <c r="K11" s="60">
        <f>(60/H12)</f>
        <v>3.635899518604644</v>
      </c>
      <c r="M11" s="14"/>
    </row>
    <row r="12" spans="2:13" ht="12.75">
      <c r="B12" s="38" t="s">
        <v>36</v>
      </c>
      <c r="H12" s="48">
        <f>(H11/J14)</f>
        <v>16.502106203151158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1.7700770823073608</v>
      </c>
      <c r="Q13" s="38"/>
    </row>
    <row r="14" spans="3:17" ht="13.5" thickBot="1">
      <c r="C14" s="14" t="s">
        <v>22</v>
      </c>
      <c r="D14" s="49">
        <v>1320</v>
      </c>
      <c r="E14" s="30"/>
      <c r="H14" s="14" t="s">
        <v>17</v>
      </c>
      <c r="J14" s="56">
        <f>(J13/2.54)</f>
        <v>0.69688074106589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136.25531914893617</v>
      </c>
    </row>
    <row r="17" spans="3:10" ht="12.75">
      <c r="C17" s="14" t="s">
        <v>37</v>
      </c>
      <c r="D17" s="47">
        <v>94</v>
      </c>
      <c r="E17" s="30"/>
      <c r="H17" s="27" t="s">
        <v>19</v>
      </c>
      <c r="J17" s="58">
        <f>0.7*(D206/D18)</f>
        <v>89.656</v>
      </c>
    </row>
    <row r="18" spans="3:10" ht="12.75">
      <c r="C18" s="14" t="s">
        <v>38</v>
      </c>
      <c r="D18" s="51">
        <v>100</v>
      </c>
      <c r="E18" s="1"/>
      <c r="H18" s="14" t="s">
        <v>25</v>
      </c>
      <c r="J18" s="56">
        <f>K$206</f>
        <v>72.84422727272727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136.25531914893617</v>
      </c>
      <c r="F25" s="3"/>
      <c r="G25" s="4">
        <f>(D25+E25)/$J$19</f>
        <v>1.7700770823073606</v>
      </c>
      <c r="H25" s="4">
        <f aca="true" t="shared" si="1" ref="H25:H56">G25/2.54</f>
        <v>0.69688074106589</v>
      </c>
      <c r="I25" s="5">
        <f aca="true" t="shared" si="2" ref="I25:I56">(G25/$J$13)</f>
        <v>0.9999999999999999</v>
      </c>
      <c r="J25" s="9">
        <f aca="true" t="shared" si="3" ref="J25:J56">IF(C25&gt;0,I25-1,0)</f>
        <v>-1.1102230246251565E-16</v>
      </c>
      <c r="K25" s="7">
        <f>(((C25+(D15/2))^2)*3.1416)/43560</f>
        <v>0.01622727272727273</v>
      </c>
      <c r="L25" s="5">
        <f>(K25/K$206)</f>
        <v>0.00022276676319893076</v>
      </c>
      <c r="M25" s="6">
        <f aca="true" t="shared" si="4" ref="M25:M56">L25*I25</f>
        <v>0.00022276676319893073</v>
      </c>
      <c r="N25" s="2"/>
      <c r="O25">
        <f>(D25+E25)*C25</f>
        <v>1362.5531914893618</v>
      </c>
      <c r="P25">
        <f aca="true" t="shared" si="5" ref="P25:P56">C25*ABS(D25-O$207)</f>
        <v>1328.4690962713294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136.25531914893617</v>
      </c>
      <c r="F26" s="3"/>
      <c r="G26" s="4">
        <f>(D26+E26)/$J$19</f>
        <v>1.7700770823073606</v>
      </c>
      <c r="H26" s="4">
        <f t="shared" si="1"/>
        <v>0.69688074106589</v>
      </c>
      <c r="I26" s="5">
        <f t="shared" si="2"/>
        <v>0.9999999999999999</v>
      </c>
      <c r="J26" s="9">
        <f t="shared" si="3"/>
        <v>-1.1102230246251565E-16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0.0003960298012425435</v>
      </c>
      <c r="M26" s="6">
        <f t="shared" si="4"/>
        <v>0.00039602980124254345</v>
      </c>
      <c r="O26">
        <f aca="true" t="shared" si="8" ref="O26:O89">(D26+E26)*C26</f>
        <v>2725.1063829787236</v>
      </c>
      <c r="P26">
        <f t="shared" si="5"/>
        <v>2656.9381925426587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136.25531914893617</v>
      </c>
      <c r="F27" s="3"/>
      <c r="G27" s="4">
        <f aca="true" t="shared" si="9" ref="G27:G90">(D27+E27)/$J$19</f>
        <v>1.7700770823073606</v>
      </c>
      <c r="H27" s="4">
        <f t="shared" si="1"/>
        <v>0.69688074106589</v>
      </c>
      <c r="I27" s="5">
        <f t="shared" si="2"/>
        <v>0.9999999999999999</v>
      </c>
      <c r="J27" s="9">
        <f t="shared" si="3"/>
        <v>-1.1102230246251565E-16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0.0005940447018638153</v>
      </c>
      <c r="M27" s="6">
        <f t="shared" si="4"/>
        <v>0.0005940447018638152</v>
      </c>
      <c r="O27">
        <f t="shared" si="8"/>
        <v>4087.659574468085</v>
      </c>
      <c r="P27">
        <f t="shared" si="5"/>
        <v>3985.407288813988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136.25531914893617</v>
      </c>
      <c r="F28" s="3"/>
      <c r="G28" s="4">
        <f t="shared" si="9"/>
        <v>1.7700770823073606</v>
      </c>
      <c r="H28" s="4">
        <f t="shared" si="1"/>
        <v>0.69688074106589</v>
      </c>
      <c r="I28" s="5">
        <f t="shared" si="2"/>
        <v>0.9999999999999999</v>
      </c>
      <c r="J28" s="9">
        <f t="shared" si="3"/>
        <v>-1.1102230246251565E-16</v>
      </c>
      <c r="K28" s="7">
        <f t="shared" si="10"/>
        <v>0.05769696969696969</v>
      </c>
      <c r="L28" s="5">
        <f t="shared" si="7"/>
        <v>0.000792059602485087</v>
      </c>
      <c r="M28" s="6">
        <f t="shared" si="4"/>
        <v>0.0007920596024850869</v>
      </c>
      <c r="O28">
        <f t="shared" si="8"/>
        <v>5450.212765957447</v>
      </c>
      <c r="P28">
        <f t="shared" si="5"/>
        <v>5313.876385085317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136.25531914893617</v>
      </c>
      <c r="F29" s="3"/>
      <c r="G29" s="4">
        <f t="shared" si="9"/>
        <v>1.7700770823073606</v>
      </c>
      <c r="H29" s="4">
        <f t="shared" si="1"/>
        <v>0.69688074106589</v>
      </c>
      <c r="I29" s="5">
        <f t="shared" si="2"/>
        <v>0.9999999999999999</v>
      </c>
      <c r="J29" s="9">
        <f t="shared" si="3"/>
        <v>-1.1102230246251565E-16</v>
      </c>
      <c r="K29" s="7">
        <f t="shared" si="10"/>
        <v>0.07212121212121214</v>
      </c>
      <c r="L29" s="5">
        <f t="shared" si="7"/>
        <v>0.0009900745031063592</v>
      </c>
      <c r="M29" s="6">
        <f t="shared" si="4"/>
        <v>0.000990074503106359</v>
      </c>
      <c r="O29">
        <f t="shared" si="8"/>
        <v>6812.765957446808</v>
      </c>
      <c r="P29">
        <f t="shared" si="5"/>
        <v>6642.345481356647</v>
      </c>
    </row>
    <row r="30" spans="1:16" ht="13.5" thickBot="1">
      <c r="A30" s="3">
        <f t="shared" si="6"/>
        <v>6</v>
      </c>
      <c r="B30" s="3"/>
      <c r="C30" s="11">
        <v>60</v>
      </c>
      <c r="D30" s="43">
        <v>365</v>
      </c>
      <c r="E30" s="42">
        <f t="shared" si="0"/>
        <v>0</v>
      </c>
      <c r="F30" s="3"/>
      <c r="G30" s="4">
        <f t="shared" si="9"/>
        <v>4.741672758741845</v>
      </c>
      <c r="H30" s="4">
        <f t="shared" si="1"/>
        <v>1.8668002987172616</v>
      </c>
      <c r="I30" s="5">
        <f t="shared" si="2"/>
        <v>2.678794503435353</v>
      </c>
      <c r="J30" s="9">
        <f t="shared" si="3"/>
        <v>1.6787945034353529</v>
      </c>
      <c r="K30" s="7">
        <f t="shared" si="10"/>
        <v>0.08654545454545454</v>
      </c>
      <c r="L30" s="5">
        <f t="shared" si="7"/>
        <v>0.0011880894037276306</v>
      </c>
      <c r="M30" s="6">
        <f t="shared" si="4"/>
        <v>0.003182647364295363</v>
      </c>
      <c r="O30">
        <f t="shared" si="8"/>
        <v>21900</v>
      </c>
      <c r="P30">
        <f t="shared" si="5"/>
        <v>13929.185422372024</v>
      </c>
    </row>
    <row r="31" spans="1:16" ht="13.5" thickBot="1">
      <c r="A31" s="3">
        <f t="shared" si="6"/>
        <v>7</v>
      </c>
      <c r="B31" s="3"/>
      <c r="C31" s="11">
        <v>70</v>
      </c>
      <c r="D31" s="43">
        <v>135</v>
      </c>
      <c r="E31" s="42">
        <f t="shared" si="0"/>
        <v>0</v>
      </c>
      <c r="F31" s="3"/>
      <c r="G31" s="4">
        <f t="shared" si="9"/>
        <v>1.7537693765209563</v>
      </c>
      <c r="H31" s="4">
        <f t="shared" si="1"/>
        <v>0.6904603844570694</v>
      </c>
      <c r="I31" s="5">
        <f t="shared" si="2"/>
        <v>0.990787008119925</v>
      </c>
      <c r="J31" s="9">
        <f t="shared" si="3"/>
        <v>-0.009212991880074961</v>
      </c>
      <c r="K31" s="7">
        <f t="shared" si="10"/>
        <v>0.10096969696969699</v>
      </c>
      <c r="L31" s="5">
        <f t="shared" si="7"/>
        <v>0.0013861043043489026</v>
      </c>
      <c r="M31" s="6">
        <f t="shared" si="4"/>
        <v>0.0013733341366479993</v>
      </c>
      <c r="O31">
        <f t="shared" si="8"/>
        <v>9450</v>
      </c>
      <c r="P31">
        <f t="shared" si="5"/>
        <v>150.71632610069486</v>
      </c>
    </row>
    <row r="32" spans="1:16" ht="13.5" thickBot="1">
      <c r="A32" s="3">
        <f t="shared" si="6"/>
        <v>8</v>
      </c>
      <c r="B32" s="3"/>
      <c r="C32" s="11">
        <v>80</v>
      </c>
      <c r="D32" s="43">
        <v>145</v>
      </c>
      <c r="E32" s="42">
        <f t="shared" si="0"/>
        <v>0</v>
      </c>
      <c r="F32" s="3"/>
      <c r="G32" s="4">
        <f t="shared" si="9"/>
        <v>1.8836782192262123</v>
      </c>
      <c r="H32" s="4">
        <f t="shared" si="1"/>
        <v>0.741605598120556</v>
      </c>
      <c r="I32" s="5">
        <f t="shared" si="2"/>
        <v>1.0641786383510305</v>
      </c>
      <c r="J32" s="9">
        <f t="shared" si="3"/>
        <v>0.06417863835103055</v>
      </c>
      <c r="K32" s="7">
        <f t="shared" si="10"/>
        <v>0.11539393939393944</v>
      </c>
      <c r="L32" s="5">
        <f t="shared" si="7"/>
        <v>0.0015841192049701747</v>
      </c>
      <c r="M32" s="6">
        <f t="shared" si="4"/>
        <v>0.0016857858185308776</v>
      </c>
      <c r="O32">
        <f t="shared" si="8"/>
        <v>11600</v>
      </c>
      <c r="P32">
        <f t="shared" si="5"/>
        <v>972.2472298293656</v>
      </c>
    </row>
    <row r="33" spans="1:16" ht="13.5" thickBot="1">
      <c r="A33" s="3">
        <f t="shared" si="6"/>
        <v>9</v>
      </c>
      <c r="B33" s="3"/>
      <c r="C33" s="11">
        <v>90</v>
      </c>
      <c r="D33" s="43">
        <v>165</v>
      </c>
      <c r="E33" s="42">
        <f t="shared" si="0"/>
        <v>0</v>
      </c>
      <c r="F33" s="3"/>
      <c r="G33" s="4">
        <f t="shared" si="9"/>
        <v>2.1434959046367243</v>
      </c>
      <c r="H33" s="4">
        <f t="shared" si="1"/>
        <v>0.8438960254475293</v>
      </c>
      <c r="I33" s="5">
        <f t="shared" si="2"/>
        <v>1.2109618988132418</v>
      </c>
      <c r="J33" s="9">
        <f t="shared" si="3"/>
        <v>0.2109618988132418</v>
      </c>
      <c r="K33" s="7">
        <f t="shared" si="10"/>
        <v>0.12981818181818172</v>
      </c>
      <c r="L33" s="5">
        <f t="shared" si="7"/>
        <v>0.0017821341055914445</v>
      </c>
      <c r="M33" s="6">
        <f t="shared" si="4"/>
        <v>0.002158096500446854</v>
      </c>
      <c r="O33">
        <f t="shared" si="8"/>
        <v>14850</v>
      </c>
      <c r="P33">
        <f t="shared" si="5"/>
        <v>2893.778133558036</v>
      </c>
    </row>
    <row r="34" spans="1:16" ht="13.5" thickBot="1">
      <c r="A34" s="3">
        <f t="shared" si="6"/>
        <v>10</v>
      </c>
      <c r="B34" s="3"/>
      <c r="C34" s="11">
        <v>100</v>
      </c>
      <c r="D34" s="43">
        <v>130</v>
      </c>
      <c r="E34" s="42">
        <f t="shared" si="0"/>
        <v>0</v>
      </c>
      <c r="G34" s="4">
        <f t="shared" si="9"/>
        <v>1.6888149551683282</v>
      </c>
      <c r="H34" s="4">
        <f t="shared" si="1"/>
        <v>0.664887777625326</v>
      </c>
      <c r="I34" s="5">
        <f t="shared" si="2"/>
        <v>0.9540911930043722</v>
      </c>
      <c r="J34" s="9">
        <f t="shared" si="3"/>
        <v>-0.04590880699562783</v>
      </c>
      <c r="K34" s="7">
        <f t="shared" si="10"/>
        <v>0.14424242424242428</v>
      </c>
      <c r="L34" s="5">
        <f t="shared" si="7"/>
        <v>0.0019801490062127183</v>
      </c>
      <c r="M34" s="6">
        <f t="shared" si="4"/>
        <v>0.0018892427276639143</v>
      </c>
      <c r="O34">
        <f t="shared" si="8"/>
        <v>13000</v>
      </c>
      <c r="P34">
        <f t="shared" si="5"/>
        <v>284.69096271329306</v>
      </c>
    </row>
    <row r="35" spans="1:16" ht="13.5" thickBot="1">
      <c r="A35" s="3">
        <f t="shared" si="6"/>
        <v>11</v>
      </c>
      <c r="B35" s="3"/>
      <c r="C35" s="11">
        <v>110</v>
      </c>
      <c r="D35" s="43">
        <v>105</v>
      </c>
      <c r="E35" s="42">
        <f t="shared" si="0"/>
        <v>0</v>
      </c>
      <c r="F35" s="3"/>
      <c r="G35" s="4">
        <f t="shared" si="9"/>
        <v>1.3640428484051883</v>
      </c>
      <c r="H35" s="4">
        <f t="shared" si="1"/>
        <v>0.5370247434666096</v>
      </c>
      <c r="I35" s="5">
        <f t="shared" si="2"/>
        <v>0.7706121174266084</v>
      </c>
      <c r="J35" s="9">
        <f t="shared" si="3"/>
        <v>-0.2293878825733916</v>
      </c>
      <c r="K35" s="7">
        <f t="shared" si="10"/>
        <v>0.15866666666666662</v>
      </c>
      <c r="L35" s="5">
        <f t="shared" si="7"/>
        <v>0.002178163906833989</v>
      </c>
      <c r="M35" s="6">
        <f t="shared" si="4"/>
        <v>0.001678519500347554</v>
      </c>
      <c r="O35">
        <f t="shared" si="8"/>
        <v>11550</v>
      </c>
      <c r="P35">
        <f t="shared" si="5"/>
        <v>3063.1600589846225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136.25531914893617</v>
      </c>
      <c r="F36" s="3"/>
      <c r="G36" s="4">
        <f t="shared" si="9"/>
        <v>1.7700770823073606</v>
      </c>
      <c r="H36" s="4">
        <f t="shared" si="1"/>
        <v>0.69688074106589</v>
      </c>
      <c r="I36" s="5">
        <f t="shared" si="2"/>
        <v>0.9999999999999999</v>
      </c>
      <c r="J36" s="9">
        <f t="shared" si="3"/>
        <v>-1.1102230246251565E-16</v>
      </c>
      <c r="K36" s="7">
        <f t="shared" si="10"/>
        <v>0.17309090909090918</v>
      </c>
      <c r="L36" s="5">
        <f t="shared" si="7"/>
        <v>0.0023761788074552624</v>
      </c>
      <c r="M36" s="6">
        <f t="shared" si="4"/>
        <v>0.002376178807455262</v>
      </c>
      <c r="O36">
        <f t="shared" si="8"/>
        <v>16350.63829787234</v>
      </c>
      <c r="P36">
        <f t="shared" si="5"/>
        <v>15941.629155255952</v>
      </c>
    </row>
    <row r="37" spans="1:16" ht="13.5" thickBot="1">
      <c r="A37" s="3">
        <f t="shared" si="6"/>
        <v>13</v>
      </c>
      <c r="B37" s="3"/>
      <c r="C37" s="11">
        <v>130</v>
      </c>
      <c r="D37" s="43">
        <v>140</v>
      </c>
      <c r="E37" s="42">
        <f t="shared" si="0"/>
        <v>0</v>
      </c>
      <c r="F37" s="3"/>
      <c r="G37" s="4">
        <f t="shared" si="9"/>
        <v>1.8187237978735842</v>
      </c>
      <c r="H37" s="4">
        <f t="shared" si="1"/>
        <v>0.7160329912888127</v>
      </c>
      <c r="I37" s="5">
        <f t="shared" si="2"/>
        <v>1.0274828232354778</v>
      </c>
      <c r="J37" s="9">
        <f t="shared" si="3"/>
        <v>0.027482823235477793</v>
      </c>
      <c r="K37" s="7">
        <f t="shared" si="10"/>
        <v>0.1875151515151514</v>
      </c>
      <c r="L37" s="5">
        <f t="shared" si="7"/>
        <v>0.0025741937080765317</v>
      </c>
      <c r="M37" s="6">
        <f t="shared" si="4"/>
        <v>0.002644939818729478</v>
      </c>
      <c r="O37">
        <f t="shared" si="8"/>
        <v>18200</v>
      </c>
      <c r="P37">
        <f t="shared" si="5"/>
        <v>929.901748472719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140</v>
      </c>
      <c r="E38" s="42">
        <f t="shared" si="0"/>
        <v>0</v>
      </c>
      <c r="F38" s="3"/>
      <c r="G38" s="4">
        <f t="shared" si="9"/>
        <v>1.8187237978735842</v>
      </c>
      <c r="H38" s="4">
        <f t="shared" si="1"/>
        <v>0.7160329912888127</v>
      </c>
      <c r="I38" s="5">
        <f t="shared" si="2"/>
        <v>1.0274828232354778</v>
      </c>
      <c r="J38" s="9">
        <f t="shared" si="3"/>
        <v>0.027482823235477793</v>
      </c>
      <c r="K38" s="7">
        <f t="shared" si="10"/>
        <v>0.20193939393939409</v>
      </c>
      <c r="L38" s="5">
        <f t="shared" si="7"/>
        <v>0.0027722086086978065</v>
      </c>
      <c r="M38" s="6">
        <f t="shared" si="4"/>
        <v>0.002848396727862518</v>
      </c>
      <c r="O38">
        <f t="shared" si="8"/>
        <v>19600</v>
      </c>
      <c r="P38">
        <f t="shared" si="5"/>
        <v>1001.4326522013897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130</v>
      </c>
      <c r="E39" s="42">
        <f t="shared" si="0"/>
        <v>0</v>
      </c>
      <c r="F39" s="3"/>
      <c r="G39" s="4">
        <f t="shared" si="9"/>
        <v>1.6888149551683282</v>
      </c>
      <c r="H39" s="4">
        <f t="shared" si="1"/>
        <v>0.664887777625326</v>
      </c>
      <c r="I39" s="5">
        <f t="shared" si="2"/>
        <v>0.9540911930043722</v>
      </c>
      <c r="J39" s="9">
        <f t="shared" si="3"/>
        <v>-0.04590880699562783</v>
      </c>
      <c r="K39" s="7">
        <f t="shared" si="10"/>
        <v>0.2163636363636363</v>
      </c>
      <c r="L39" s="5">
        <f t="shared" si="7"/>
        <v>0.0029702235093190758</v>
      </c>
      <c r="M39" s="6">
        <f t="shared" si="4"/>
        <v>0.00283386409149587</v>
      </c>
      <c r="O39">
        <f t="shared" si="8"/>
        <v>19500</v>
      </c>
      <c r="P39">
        <f t="shared" si="5"/>
        <v>427.0364440699396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100</v>
      </c>
      <c r="E40" s="42">
        <f t="shared" si="0"/>
        <v>0</v>
      </c>
      <c r="F40" s="3"/>
      <c r="G40" s="4">
        <f t="shared" si="9"/>
        <v>1.2990884270525602</v>
      </c>
      <c r="H40" s="4">
        <f t="shared" si="1"/>
        <v>0.5114521366348662</v>
      </c>
      <c r="I40" s="5">
        <f t="shared" si="2"/>
        <v>0.7339163023110555</v>
      </c>
      <c r="J40" s="9">
        <f t="shared" si="3"/>
        <v>-0.26608369768894446</v>
      </c>
      <c r="K40" s="7">
        <f t="shared" si="10"/>
        <v>0.23078787878787876</v>
      </c>
      <c r="L40" s="5">
        <f t="shared" si="7"/>
        <v>0.003168238409940348</v>
      </c>
      <c r="M40" s="6">
        <f t="shared" si="4"/>
        <v>0.0023252218186632784</v>
      </c>
      <c r="O40">
        <f t="shared" si="8"/>
        <v>16000</v>
      </c>
      <c r="P40">
        <f t="shared" si="5"/>
        <v>5255.505540341269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90</v>
      </c>
      <c r="E41" s="42">
        <f t="shared" si="0"/>
        <v>0</v>
      </c>
      <c r="F41" s="3"/>
      <c r="G41" s="4">
        <f t="shared" si="9"/>
        <v>1.1691795843473043</v>
      </c>
      <c r="H41" s="4">
        <f t="shared" si="1"/>
        <v>0.46030692297137965</v>
      </c>
      <c r="I41" s="5">
        <f t="shared" si="2"/>
        <v>0.66052467207995</v>
      </c>
      <c r="J41" s="9">
        <f t="shared" si="3"/>
        <v>-0.33947532792005</v>
      </c>
      <c r="K41" s="7">
        <f t="shared" si="10"/>
        <v>0.245212121212121</v>
      </c>
      <c r="L41" s="5">
        <f t="shared" si="7"/>
        <v>0.003366253310561617</v>
      </c>
      <c r="M41" s="6">
        <f t="shared" si="4"/>
        <v>0.002223493364096758</v>
      </c>
      <c r="O41">
        <f t="shared" si="8"/>
        <v>15300</v>
      </c>
      <c r="P41">
        <f t="shared" si="5"/>
        <v>7283.974636612598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115</v>
      </c>
      <c r="E42" s="42">
        <f t="shared" si="0"/>
        <v>0</v>
      </c>
      <c r="F42" s="3"/>
      <c r="G42" s="4">
        <f t="shared" si="9"/>
        <v>1.4939516911104442</v>
      </c>
      <c r="H42" s="4">
        <f t="shared" si="1"/>
        <v>0.5881699571300961</v>
      </c>
      <c r="I42" s="5">
        <f t="shared" si="2"/>
        <v>0.8440037476577139</v>
      </c>
      <c r="J42" s="9">
        <f t="shared" si="3"/>
        <v>-0.1559962523422861</v>
      </c>
      <c r="K42" s="7">
        <f t="shared" si="10"/>
        <v>0.25963636363636367</v>
      </c>
      <c r="L42" s="5">
        <f t="shared" si="7"/>
        <v>0.003564268211182892</v>
      </c>
      <c r="M42" s="6">
        <f t="shared" si="4"/>
        <v>0.003008255727895617</v>
      </c>
      <c r="O42">
        <f t="shared" si="8"/>
        <v>20700</v>
      </c>
      <c r="P42">
        <f t="shared" si="5"/>
        <v>3212.4437328839276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135</v>
      </c>
      <c r="E43" s="42">
        <f t="shared" si="0"/>
        <v>0</v>
      </c>
      <c r="F43" s="3" t="s">
        <v>51</v>
      </c>
      <c r="G43" s="4">
        <f t="shared" si="9"/>
        <v>1.7537693765209563</v>
      </c>
      <c r="H43" s="4">
        <f t="shared" si="1"/>
        <v>0.6904603844570694</v>
      </c>
      <c r="I43" s="5">
        <f t="shared" si="2"/>
        <v>0.990787008119925</v>
      </c>
      <c r="J43" s="9">
        <f t="shared" si="3"/>
        <v>-0.009212991880074961</v>
      </c>
      <c r="K43" s="7">
        <f t="shared" si="10"/>
        <v>0.2740606060606061</v>
      </c>
      <c r="L43" s="5">
        <f t="shared" si="7"/>
        <v>0.0037622831118041644</v>
      </c>
      <c r="M43" s="6">
        <f t="shared" si="4"/>
        <v>0.0037276212280445693</v>
      </c>
      <c r="O43">
        <f t="shared" si="8"/>
        <v>25650</v>
      </c>
      <c r="P43">
        <f t="shared" si="5"/>
        <v>409.0871708447432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150</v>
      </c>
      <c r="E44" s="42">
        <f t="shared" si="0"/>
        <v>0</v>
      </c>
      <c r="F44" s="3"/>
      <c r="G44" s="4">
        <f t="shared" si="9"/>
        <v>1.9486326405788403</v>
      </c>
      <c r="H44" s="4">
        <f t="shared" si="1"/>
        <v>0.7671782049522994</v>
      </c>
      <c r="I44" s="5">
        <f t="shared" si="2"/>
        <v>1.1008744534665833</v>
      </c>
      <c r="J44" s="9">
        <f t="shared" si="3"/>
        <v>0.1008744534665833</v>
      </c>
      <c r="K44" s="7">
        <f t="shared" si="10"/>
        <v>0.28848484848484857</v>
      </c>
      <c r="L44" s="5">
        <f t="shared" si="7"/>
        <v>0.003960298012425437</v>
      </c>
      <c r="M44" s="6">
        <f t="shared" si="4"/>
        <v>0.004359790909993649</v>
      </c>
      <c r="O44">
        <f t="shared" si="8"/>
        <v>30000</v>
      </c>
      <c r="P44">
        <f t="shared" si="5"/>
        <v>3430.6180745734137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140</v>
      </c>
      <c r="E45" s="42">
        <f t="shared" si="0"/>
        <v>0</v>
      </c>
      <c r="G45" s="4">
        <f t="shared" si="9"/>
        <v>1.8187237978735842</v>
      </c>
      <c r="H45" s="4">
        <f t="shared" si="1"/>
        <v>0.7160329912888127</v>
      </c>
      <c r="I45" s="5">
        <f t="shared" si="2"/>
        <v>1.0274828232354778</v>
      </c>
      <c r="J45" s="9">
        <f t="shared" si="3"/>
        <v>0.027482823235477793</v>
      </c>
      <c r="K45" s="7">
        <f t="shared" si="10"/>
        <v>0.3029090909090906</v>
      </c>
      <c r="L45" s="5">
        <f t="shared" si="7"/>
        <v>0.004158312913046702</v>
      </c>
      <c r="M45" s="6">
        <f t="shared" si="4"/>
        <v>0.004272595091793769</v>
      </c>
      <c r="O45">
        <f t="shared" si="8"/>
        <v>29400</v>
      </c>
      <c r="P45">
        <f t="shared" si="5"/>
        <v>1502.1489783020845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140</v>
      </c>
      <c r="E46" s="42">
        <f t="shared" si="0"/>
        <v>0</v>
      </c>
      <c r="F46" s="3"/>
      <c r="G46" s="4">
        <f t="shared" si="9"/>
        <v>1.8187237978735842</v>
      </c>
      <c r="H46" s="4">
        <f t="shared" si="1"/>
        <v>0.7160329912888127</v>
      </c>
      <c r="I46" s="5">
        <f t="shared" si="2"/>
        <v>1.0274828232354778</v>
      </c>
      <c r="J46" s="9">
        <f t="shared" si="3"/>
        <v>0.027482823235477793</v>
      </c>
      <c r="K46" s="7">
        <f t="shared" si="10"/>
        <v>0.3173333333333339</v>
      </c>
      <c r="L46" s="5">
        <f t="shared" si="7"/>
        <v>0.004356327813667986</v>
      </c>
      <c r="M46" s="6">
        <f t="shared" si="4"/>
        <v>0.004476052000926819</v>
      </c>
      <c r="O46">
        <f t="shared" si="8"/>
        <v>30800</v>
      </c>
      <c r="P46">
        <f t="shared" si="5"/>
        <v>1573.6798820307554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130</v>
      </c>
      <c r="E47" s="42">
        <f t="shared" si="0"/>
        <v>0</v>
      </c>
      <c r="F47" s="3"/>
      <c r="G47" s="4">
        <f t="shared" si="9"/>
        <v>1.6888149551683282</v>
      </c>
      <c r="H47" s="4">
        <f t="shared" si="1"/>
        <v>0.664887777625326</v>
      </c>
      <c r="I47" s="5">
        <f t="shared" si="2"/>
        <v>0.9540911930043722</v>
      </c>
      <c r="J47" s="9">
        <f t="shared" si="3"/>
        <v>-0.04590880699562783</v>
      </c>
      <c r="K47" s="7">
        <f t="shared" si="10"/>
        <v>0.33175757575757503</v>
      </c>
      <c r="L47" s="5">
        <f t="shared" si="7"/>
        <v>0.004554342714289241</v>
      </c>
      <c r="M47" s="6">
        <f t="shared" si="4"/>
        <v>0.004345258273626992</v>
      </c>
      <c r="O47">
        <f t="shared" si="8"/>
        <v>29900</v>
      </c>
      <c r="P47">
        <f t="shared" si="5"/>
        <v>654.789214240574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125</v>
      </c>
      <c r="E48" s="42">
        <f t="shared" si="0"/>
        <v>0</v>
      </c>
      <c r="F48" s="3"/>
      <c r="G48" s="4">
        <f t="shared" si="9"/>
        <v>1.6238605338157002</v>
      </c>
      <c r="H48" s="4">
        <f t="shared" si="1"/>
        <v>0.6393151707935827</v>
      </c>
      <c r="I48" s="5">
        <f t="shared" si="2"/>
        <v>0.9173953778888194</v>
      </c>
      <c r="J48" s="9">
        <f t="shared" si="3"/>
        <v>-0.08260462211118058</v>
      </c>
      <c r="K48" s="7">
        <f t="shared" si="10"/>
        <v>0.34618181818181926</v>
      </c>
      <c r="L48" s="5">
        <f t="shared" si="7"/>
        <v>0.004752357614910537</v>
      </c>
      <c r="M48" s="6">
        <f t="shared" si="4"/>
        <v>0.004359790909993661</v>
      </c>
      <c r="O48">
        <f t="shared" si="8"/>
        <v>30000</v>
      </c>
      <c r="P48">
        <f t="shared" si="5"/>
        <v>1883.2583105119033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125</v>
      </c>
      <c r="E49" s="42">
        <f t="shared" si="0"/>
        <v>0</v>
      </c>
      <c r="F49" s="3"/>
      <c r="G49" s="4">
        <f t="shared" si="9"/>
        <v>1.6238605338157002</v>
      </c>
      <c r="H49" s="4">
        <f t="shared" si="1"/>
        <v>0.6393151707935827</v>
      </c>
      <c r="I49" s="5">
        <f t="shared" si="2"/>
        <v>0.9173953778888194</v>
      </c>
      <c r="J49" s="9">
        <f t="shared" si="3"/>
        <v>-0.08260462211118058</v>
      </c>
      <c r="K49" s="7">
        <f t="shared" si="10"/>
        <v>0.3606060606060604</v>
      </c>
      <c r="L49" s="5">
        <f t="shared" si="7"/>
        <v>0.004950372515531791</v>
      </c>
      <c r="M49" s="6">
        <f t="shared" si="4"/>
        <v>0.004541448864576712</v>
      </c>
      <c r="O49">
        <f t="shared" si="8"/>
        <v>31250</v>
      </c>
      <c r="P49">
        <f t="shared" si="5"/>
        <v>1961.7274067832327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0.9173953778888194</v>
      </c>
      <c r="J50" s="9">
        <f t="shared" si="3"/>
        <v>-0.08260462211118058</v>
      </c>
      <c r="K50" s="7">
        <f t="shared" si="10"/>
        <v>0.3750303030303028</v>
      </c>
      <c r="L50" s="5">
        <f t="shared" si="7"/>
        <v>0.005148387416153063</v>
      </c>
      <c r="M50" s="6">
        <f t="shared" si="4"/>
        <v>0.004723106819159782</v>
      </c>
      <c r="O50">
        <f t="shared" si="8"/>
        <v>32500</v>
      </c>
      <c r="P50">
        <f t="shared" si="5"/>
        <v>2040.196503054562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135</v>
      </c>
      <c r="E51" s="42">
        <f t="shared" si="0"/>
        <v>0</v>
      </c>
      <c r="F51" s="3"/>
      <c r="G51" s="4">
        <f t="shared" si="9"/>
        <v>1.7537693765209563</v>
      </c>
      <c r="H51" s="4">
        <f t="shared" si="1"/>
        <v>0.6904603844570694</v>
      </c>
      <c r="I51" s="5">
        <f t="shared" si="2"/>
        <v>0.990787008119925</v>
      </c>
      <c r="J51" s="9">
        <f t="shared" si="3"/>
        <v>-0.009212991880074961</v>
      </c>
      <c r="K51" s="7">
        <f t="shared" si="10"/>
        <v>0.3894545454545453</v>
      </c>
      <c r="L51" s="5">
        <f t="shared" si="7"/>
        <v>0.005346402316774335</v>
      </c>
      <c r="M51" s="6">
        <f t="shared" si="4"/>
        <v>0.005297145955642279</v>
      </c>
      <c r="O51">
        <f t="shared" si="8"/>
        <v>36450</v>
      </c>
      <c r="P51">
        <f t="shared" si="5"/>
        <v>581.3344006741088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135</v>
      </c>
      <c r="E52" s="42">
        <f t="shared" si="0"/>
        <v>0</v>
      </c>
      <c r="F52" s="3"/>
      <c r="G52" s="4">
        <f t="shared" si="9"/>
        <v>1.7537693765209563</v>
      </c>
      <c r="H52" s="4">
        <f t="shared" si="1"/>
        <v>0.6904603844570694</v>
      </c>
      <c r="I52" s="5">
        <f t="shared" si="2"/>
        <v>0.990787008119925</v>
      </c>
      <c r="J52" s="9">
        <f t="shared" si="3"/>
        <v>-0.009212991880074961</v>
      </c>
      <c r="K52" s="7">
        <f t="shared" si="10"/>
        <v>0.4038787878787877</v>
      </c>
      <c r="L52" s="5">
        <f t="shared" si="7"/>
        <v>0.005544417217395607</v>
      </c>
      <c r="M52" s="6">
        <f t="shared" si="4"/>
        <v>0.005493336546591994</v>
      </c>
      <c r="O52">
        <f t="shared" si="8"/>
        <v>37800</v>
      </c>
      <c r="P52">
        <f t="shared" si="5"/>
        <v>602.8653044027794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125</v>
      </c>
      <c r="E53" s="42">
        <f t="shared" si="0"/>
        <v>0</v>
      </c>
      <c r="F53" s="3"/>
      <c r="G53" s="4">
        <f t="shared" si="9"/>
        <v>1.6238605338157002</v>
      </c>
      <c r="H53" s="4">
        <f t="shared" si="1"/>
        <v>0.6393151707935827</v>
      </c>
      <c r="I53" s="5">
        <f t="shared" si="2"/>
        <v>0.9173953778888194</v>
      </c>
      <c r="J53" s="9">
        <f t="shared" si="3"/>
        <v>-0.08260462211118058</v>
      </c>
      <c r="K53" s="7">
        <f t="shared" si="10"/>
        <v>0.4183030303030302</v>
      </c>
      <c r="L53" s="5">
        <f t="shared" si="7"/>
        <v>0.00574243211801688</v>
      </c>
      <c r="M53" s="6">
        <f t="shared" si="4"/>
        <v>0.005268080682908989</v>
      </c>
      <c r="O53">
        <f t="shared" si="8"/>
        <v>36250</v>
      </c>
      <c r="P53">
        <f t="shared" si="5"/>
        <v>2275.6037918685497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135</v>
      </c>
      <c r="E54" s="42">
        <f t="shared" si="0"/>
        <v>0</v>
      </c>
      <c r="F54" s="3"/>
      <c r="G54" s="4">
        <f t="shared" si="9"/>
        <v>1.7537693765209563</v>
      </c>
      <c r="H54" s="4">
        <f t="shared" si="1"/>
        <v>0.6904603844570694</v>
      </c>
      <c r="I54" s="5">
        <f t="shared" si="2"/>
        <v>0.990787008119925</v>
      </c>
      <c r="J54" s="9">
        <f t="shared" si="3"/>
        <v>-0.009212991880074961</v>
      </c>
      <c r="K54" s="7">
        <f t="shared" si="10"/>
        <v>0.4327272727272726</v>
      </c>
      <c r="L54" s="5">
        <f t="shared" si="7"/>
        <v>0.0059404470186381515</v>
      </c>
      <c r="M54" s="6">
        <f t="shared" si="4"/>
        <v>0.005885717728491423</v>
      </c>
      <c r="O54">
        <f t="shared" si="8"/>
        <v>40500</v>
      </c>
      <c r="P54">
        <f t="shared" si="5"/>
        <v>645.9271118601208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130</v>
      </c>
      <c r="E55" s="42">
        <f t="shared" si="0"/>
        <v>0</v>
      </c>
      <c r="F55" s="3"/>
      <c r="G55" s="4">
        <f t="shared" si="9"/>
        <v>1.6888149551683282</v>
      </c>
      <c r="H55" s="4">
        <f t="shared" si="1"/>
        <v>0.664887777625326</v>
      </c>
      <c r="I55" s="5">
        <f t="shared" si="2"/>
        <v>0.9540911930043722</v>
      </c>
      <c r="J55" s="9">
        <f t="shared" si="3"/>
        <v>-0.04590880699562783</v>
      </c>
      <c r="K55" s="7">
        <f t="shared" si="10"/>
        <v>0.44715151515151597</v>
      </c>
      <c r="L55" s="5">
        <f t="shared" si="7"/>
        <v>0.006138461919259436</v>
      </c>
      <c r="M55" s="6">
        <f t="shared" si="4"/>
        <v>0.005856652455758143</v>
      </c>
      <c r="O55">
        <f t="shared" si="8"/>
        <v>40300</v>
      </c>
      <c r="P55">
        <f t="shared" si="5"/>
        <v>882.5419844112084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145</v>
      </c>
      <c r="E56" s="42">
        <f t="shared" si="0"/>
        <v>0</v>
      </c>
      <c r="F56" s="3"/>
      <c r="G56" s="4">
        <f t="shared" si="9"/>
        <v>1.8836782192262123</v>
      </c>
      <c r="H56" s="4">
        <f t="shared" si="1"/>
        <v>0.741605598120556</v>
      </c>
      <c r="I56" s="5">
        <f t="shared" si="2"/>
        <v>1.0641786383510305</v>
      </c>
      <c r="J56" s="9">
        <f t="shared" si="3"/>
        <v>0.06417863835103055</v>
      </c>
      <c r="K56" s="7">
        <f t="shared" si="10"/>
        <v>0.46157575757575753</v>
      </c>
      <c r="L56" s="5">
        <f t="shared" si="7"/>
        <v>0.006336476819880696</v>
      </c>
      <c r="M56" s="6">
        <f t="shared" si="4"/>
        <v>0.006743143274123508</v>
      </c>
      <c r="O56">
        <f t="shared" si="8"/>
        <v>46400</v>
      </c>
      <c r="P56">
        <f t="shared" si="5"/>
        <v>3888.988919317462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130</v>
      </c>
      <c r="E57" s="42">
        <f t="shared" si="0"/>
        <v>0</v>
      </c>
      <c r="F57" s="3"/>
      <c r="G57" s="4">
        <f t="shared" si="9"/>
        <v>1.6888149551683282</v>
      </c>
      <c r="H57" s="4">
        <f aca="true" t="shared" si="11" ref="H57:H88">G57/2.54</f>
        <v>0.664887777625326</v>
      </c>
      <c r="I57" s="5">
        <f aca="true" t="shared" si="12" ref="I57:I88">(G57/$J$13)</f>
        <v>0.9540911930043722</v>
      </c>
      <c r="J57" s="9">
        <f aca="true" t="shared" si="13" ref="J57:J88">IF(C57&gt;0,I57-1,0)</f>
        <v>-0.04590880699562783</v>
      </c>
      <c r="K57" s="7">
        <f t="shared" si="10"/>
        <v>0.476</v>
      </c>
      <c r="L57" s="5">
        <f t="shared" si="7"/>
        <v>0.006534491720501968</v>
      </c>
      <c r="M57" s="6">
        <f aca="true" t="shared" si="14" ref="M57:M88">L57*I57</f>
        <v>0.006234501001290915</v>
      </c>
      <c r="O57">
        <f t="shared" si="8"/>
        <v>42900</v>
      </c>
      <c r="P57">
        <f aca="true" t="shared" si="15" ref="P57:P88">C57*ABS(D57-O$207)</f>
        <v>939.4801769538672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135</v>
      </c>
      <c r="E58" s="42">
        <f t="shared" si="0"/>
        <v>0</v>
      </c>
      <c r="F58" s="3"/>
      <c r="G58" s="4">
        <f t="shared" si="9"/>
        <v>1.7537693765209563</v>
      </c>
      <c r="H58" s="4">
        <f t="shared" si="11"/>
        <v>0.6904603844570694</v>
      </c>
      <c r="I58" s="5">
        <f t="shared" si="12"/>
        <v>0.990787008119925</v>
      </c>
      <c r="J58" s="9">
        <f t="shared" si="13"/>
        <v>-0.009212991880074961</v>
      </c>
      <c r="K58" s="7">
        <f t="shared" si="10"/>
        <v>0.49042424242424154</v>
      </c>
      <c r="L58" s="5">
        <f t="shared" si="7"/>
        <v>0.006732506621123228</v>
      </c>
      <c r="M58" s="6">
        <f t="shared" si="14"/>
        <v>0.006670480092290269</v>
      </c>
      <c r="O58">
        <f t="shared" si="8"/>
        <v>45900</v>
      </c>
      <c r="P58">
        <f t="shared" si="15"/>
        <v>732.0507267748036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115</v>
      </c>
      <c r="E59" s="42">
        <f t="shared" si="0"/>
        <v>0</v>
      </c>
      <c r="F59" s="3"/>
      <c r="G59" s="4">
        <f t="shared" si="9"/>
        <v>1.4939516911104442</v>
      </c>
      <c r="H59" s="4">
        <f t="shared" si="11"/>
        <v>0.5881699571300961</v>
      </c>
      <c r="I59" s="5">
        <f t="shared" si="12"/>
        <v>0.8440037476577139</v>
      </c>
      <c r="J59" s="9">
        <f t="shared" si="13"/>
        <v>-0.1559962523422861</v>
      </c>
      <c r="K59" s="7">
        <f t="shared" si="10"/>
        <v>0.5048484848484858</v>
      </c>
      <c r="L59" s="5">
        <f t="shared" si="7"/>
        <v>0.006930521521744525</v>
      </c>
      <c r="M59" s="6">
        <f t="shared" si="14"/>
        <v>0.005849386137574821</v>
      </c>
      <c r="O59">
        <f t="shared" si="8"/>
        <v>40250</v>
      </c>
      <c r="P59">
        <f t="shared" si="15"/>
        <v>6246.418369496526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115</v>
      </c>
      <c r="E60" s="42">
        <f t="shared" si="0"/>
        <v>0</v>
      </c>
      <c r="F60" s="3" t="s">
        <v>48</v>
      </c>
      <c r="G60" s="4">
        <f t="shared" si="9"/>
        <v>1.4939516911104442</v>
      </c>
      <c r="H60" s="4">
        <f t="shared" si="11"/>
        <v>0.5881699571300961</v>
      </c>
      <c r="I60" s="5">
        <f t="shared" si="12"/>
        <v>0.8440037476577139</v>
      </c>
      <c r="J60" s="9">
        <f t="shared" si="13"/>
        <v>-0.1559962523422861</v>
      </c>
      <c r="K60" s="7">
        <f t="shared" si="10"/>
        <v>0.5192727272727264</v>
      </c>
      <c r="L60" s="5">
        <f t="shared" si="7"/>
        <v>0.007128536422365772</v>
      </c>
      <c r="M60" s="6">
        <f t="shared" si="14"/>
        <v>0.006016511455791224</v>
      </c>
      <c r="O60">
        <f t="shared" si="8"/>
        <v>41400</v>
      </c>
      <c r="P60">
        <f t="shared" si="15"/>
        <v>6424.887465767855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1.0641786383510305</v>
      </c>
      <c r="J61" s="9">
        <f t="shared" si="13"/>
        <v>0.06417863835103055</v>
      </c>
      <c r="K61" s="7">
        <f t="shared" si="10"/>
        <v>0.5336969696969707</v>
      </c>
      <c r="L61" s="5">
        <f t="shared" si="7"/>
        <v>0.007326551322987069</v>
      </c>
      <c r="M61" s="6">
        <f t="shared" si="14"/>
        <v>0.007796759410705321</v>
      </c>
      <c r="O61">
        <f t="shared" si="8"/>
        <v>53650</v>
      </c>
      <c r="P61">
        <f t="shared" si="15"/>
        <v>4496.643437960815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120</v>
      </c>
      <c r="E62" s="42">
        <f t="shared" si="0"/>
        <v>0</v>
      </c>
      <c r="F62" s="3"/>
      <c r="G62" s="4">
        <f t="shared" si="9"/>
        <v>1.5589061124630723</v>
      </c>
      <c r="H62" s="4">
        <f t="shared" si="11"/>
        <v>0.6137425639618395</v>
      </c>
      <c r="I62" s="5">
        <f t="shared" si="12"/>
        <v>0.8806995627732667</v>
      </c>
      <c r="J62" s="9">
        <f t="shared" si="13"/>
        <v>-0.11930043722673334</v>
      </c>
      <c r="K62" s="7">
        <f t="shared" si="10"/>
        <v>0.5481212121212113</v>
      </c>
      <c r="L62" s="5">
        <f t="shared" si="7"/>
        <v>0.007524566223608317</v>
      </c>
      <c r="M62" s="6">
        <f t="shared" si="14"/>
        <v>0.006626882183190335</v>
      </c>
      <c r="O62">
        <f t="shared" si="8"/>
        <v>45600</v>
      </c>
      <c r="P62">
        <f t="shared" si="15"/>
        <v>4881.825658310514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200</v>
      </c>
      <c r="E63" s="42">
        <f t="shared" si="0"/>
        <v>0</v>
      </c>
      <c r="F63" s="3"/>
      <c r="G63" s="4">
        <f t="shared" si="9"/>
        <v>2.5981768541051204</v>
      </c>
      <c r="H63" s="4">
        <f t="shared" si="11"/>
        <v>1.0229042732697324</v>
      </c>
      <c r="I63" s="5">
        <f t="shared" si="12"/>
        <v>1.467832604622111</v>
      </c>
      <c r="J63" s="9">
        <f t="shared" si="13"/>
        <v>0.46783260462211107</v>
      </c>
      <c r="K63" s="7">
        <f t="shared" si="10"/>
        <v>0.5625454545454556</v>
      </c>
      <c r="L63" s="5">
        <f t="shared" si="7"/>
        <v>0.007722581124229613</v>
      </c>
      <c r="M63" s="6">
        <f t="shared" si="14"/>
        <v>0.011335456365983503</v>
      </c>
      <c r="O63">
        <f t="shared" si="8"/>
        <v>78000</v>
      </c>
      <c r="P63">
        <f t="shared" si="15"/>
        <v>26189.705245418158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135</v>
      </c>
      <c r="E64" s="42">
        <f t="shared" si="0"/>
        <v>0</v>
      </c>
      <c r="F64" s="3"/>
      <c r="G64" s="4">
        <f t="shared" si="9"/>
        <v>1.7537693765209563</v>
      </c>
      <c r="H64" s="4">
        <f t="shared" si="11"/>
        <v>0.6904603844570694</v>
      </c>
      <c r="I64" s="5">
        <f t="shared" si="12"/>
        <v>0.990787008119925</v>
      </c>
      <c r="J64" s="9">
        <f t="shared" si="13"/>
        <v>-0.009212991880074961</v>
      </c>
      <c r="K64" s="7">
        <f t="shared" si="10"/>
        <v>0.5769696969696962</v>
      </c>
      <c r="L64" s="5">
        <f t="shared" si="7"/>
        <v>0.007920596024850861</v>
      </c>
      <c r="M64" s="6">
        <f t="shared" si="14"/>
        <v>0.007847623637988556</v>
      </c>
      <c r="O64">
        <f t="shared" si="8"/>
        <v>54000</v>
      </c>
      <c r="P64">
        <f t="shared" si="15"/>
        <v>861.2361491468278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135</v>
      </c>
      <c r="E65" s="42">
        <f t="shared" si="0"/>
        <v>0</v>
      </c>
      <c r="F65" s="3"/>
      <c r="G65" s="4">
        <f t="shared" si="9"/>
        <v>1.7537693765209563</v>
      </c>
      <c r="H65" s="4">
        <f t="shared" si="11"/>
        <v>0.6904603844570694</v>
      </c>
      <c r="I65" s="5">
        <f t="shared" si="12"/>
        <v>0.990787008119925</v>
      </c>
      <c r="J65" s="9">
        <f t="shared" si="13"/>
        <v>-0.009212991880074961</v>
      </c>
      <c r="K65" s="7">
        <f t="shared" si="10"/>
        <v>0.5913939393939387</v>
      </c>
      <c r="L65" s="5">
        <f t="shared" si="7"/>
        <v>0.008118610925472133</v>
      </c>
      <c r="M65" s="6">
        <f t="shared" si="14"/>
        <v>0.008043814228938271</v>
      </c>
      <c r="O65">
        <f t="shared" si="8"/>
        <v>55350</v>
      </c>
      <c r="P65">
        <f t="shared" si="15"/>
        <v>882.7670528754984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125</v>
      </c>
      <c r="E66" s="42">
        <f t="shared" si="0"/>
        <v>0</v>
      </c>
      <c r="F66" s="3"/>
      <c r="G66" s="4">
        <f t="shared" si="9"/>
        <v>1.6238605338157002</v>
      </c>
      <c r="H66" s="4">
        <f t="shared" si="11"/>
        <v>0.6393151707935827</v>
      </c>
      <c r="I66" s="5">
        <f t="shared" si="12"/>
        <v>0.9173953778888194</v>
      </c>
      <c r="J66" s="9">
        <f t="shared" si="13"/>
        <v>-0.08260462211118058</v>
      </c>
      <c r="K66" s="7">
        <f t="shared" si="10"/>
        <v>0.6058181818181829</v>
      </c>
      <c r="L66" s="5">
        <f t="shared" si="7"/>
        <v>0.00831662582609343</v>
      </c>
      <c r="M66" s="6">
        <f t="shared" si="14"/>
        <v>0.0076296340924888965</v>
      </c>
      <c r="O66">
        <f t="shared" si="8"/>
        <v>52500</v>
      </c>
      <c r="P66">
        <f t="shared" si="15"/>
        <v>3295.702043395831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110</v>
      </c>
      <c r="E67" s="42">
        <f t="shared" si="0"/>
        <v>0</v>
      </c>
      <c r="F67" s="3"/>
      <c r="G67" s="4">
        <f t="shared" si="9"/>
        <v>1.4289972697578162</v>
      </c>
      <c r="H67" s="4">
        <f t="shared" si="11"/>
        <v>0.5625973502983528</v>
      </c>
      <c r="I67" s="5">
        <f t="shared" si="12"/>
        <v>0.807307932542161</v>
      </c>
      <c r="J67" s="9">
        <f t="shared" si="13"/>
        <v>-0.19269206745783896</v>
      </c>
      <c r="K67" s="7">
        <f t="shared" si="10"/>
        <v>0.6202424242424236</v>
      </c>
      <c r="L67" s="5">
        <f t="shared" si="7"/>
        <v>0.008514640726714677</v>
      </c>
      <c r="M67" s="6">
        <f t="shared" si="14"/>
        <v>0.0068739370014233095</v>
      </c>
      <c r="O67">
        <f t="shared" si="8"/>
        <v>47300</v>
      </c>
      <c r="P67">
        <f t="shared" si="15"/>
        <v>9824.17113966716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145</v>
      </c>
      <c r="E68" s="42">
        <f t="shared" si="0"/>
        <v>0</v>
      </c>
      <c r="F68" s="3"/>
      <c r="G68" s="4">
        <f t="shared" si="9"/>
        <v>1.8836782192262123</v>
      </c>
      <c r="H68" s="4">
        <f t="shared" si="11"/>
        <v>0.741605598120556</v>
      </c>
      <c r="I68" s="5">
        <f t="shared" si="12"/>
        <v>1.0641786383510305</v>
      </c>
      <c r="J68" s="9">
        <f t="shared" si="13"/>
        <v>0.06417863835103055</v>
      </c>
      <c r="K68" s="7">
        <f t="shared" si="10"/>
        <v>0.634666666666666</v>
      </c>
      <c r="L68" s="5">
        <f t="shared" si="7"/>
        <v>0.008712655627335949</v>
      </c>
      <c r="M68" s="6">
        <f t="shared" si="14"/>
        <v>0.009271822001919814</v>
      </c>
      <c r="O68">
        <f t="shared" si="8"/>
        <v>63800</v>
      </c>
      <c r="P68">
        <f t="shared" si="15"/>
        <v>5347.359764061511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134</v>
      </c>
      <c r="E69" s="42">
        <f t="shared" si="0"/>
        <v>0</v>
      </c>
      <c r="F69" s="3"/>
      <c r="G69" s="4">
        <f t="shared" si="9"/>
        <v>1.7407784922504306</v>
      </c>
      <c r="H69" s="4">
        <f t="shared" si="11"/>
        <v>0.6853458630907207</v>
      </c>
      <c r="I69" s="5">
        <f t="shared" si="12"/>
        <v>0.9834478450968144</v>
      </c>
      <c r="J69" s="9">
        <f t="shared" si="13"/>
        <v>-0.016552154903185623</v>
      </c>
      <c r="K69" s="7">
        <f t="shared" si="10"/>
        <v>0.6490909090909103</v>
      </c>
      <c r="L69" s="5">
        <f t="shared" si="7"/>
        <v>0.008910670527957246</v>
      </c>
      <c r="M69" s="6">
        <f t="shared" si="14"/>
        <v>0.008763179729087247</v>
      </c>
      <c r="O69">
        <f t="shared" si="8"/>
        <v>60300</v>
      </c>
      <c r="P69">
        <f t="shared" si="15"/>
        <v>518.8906677901812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153</v>
      </c>
      <c r="E70" s="42">
        <f t="shared" si="0"/>
        <v>0</v>
      </c>
      <c r="F70" s="3"/>
      <c r="G70" s="4">
        <f t="shared" si="9"/>
        <v>1.9876052933904171</v>
      </c>
      <c r="H70" s="4">
        <f t="shared" si="11"/>
        <v>0.7825217690513453</v>
      </c>
      <c r="I70" s="5">
        <f t="shared" si="12"/>
        <v>1.122891942535915</v>
      </c>
      <c r="J70" s="9">
        <f t="shared" si="13"/>
        <v>0.12289194253591496</v>
      </c>
      <c r="K70" s="7">
        <f t="shared" si="10"/>
        <v>0.663515151515151</v>
      </c>
      <c r="L70" s="5">
        <f t="shared" si="7"/>
        <v>0.009108685428578494</v>
      </c>
      <c r="M70" s="6">
        <f t="shared" si="14"/>
        <v>0.010228069474845088</v>
      </c>
      <c r="O70">
        <f t="shared" si="8"/>
        <v>70380</v>
      </c>
      <c r="P70">
        <f t="shared" si="15"/>
        <v>9270.421571518851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121</v>
      </c>
      <c r="E71" s="42">
        <f t="shared" si="0"/>
        <v>0</v>
      </c>
      <c r="F71" s="3"/>
      <c r="G71" s="4">
        <f t="shared" si="9"/>
        <v>1.5718969967335978</v>
      </c>
      <c r="H71" s="4">
        <f t="shared" si="11"/>
        <v>0.6188570853281882</v>
      </c>
      <c r="I71" s="5">
        <f t="shared" si="12"/>
        <v>0.8880387257963772</v>
      </c>
      <c r="J71" s="9">
        <f t="shared" si="13"/>
        <v>-0.11196127420362278</v>
      </c>
      <c r="K71" s="7">
        <f t="shared" si="10"/>
        <v>0.6779393939393952</v>
      </c>
      <c r="L71" s="5">
        <f t="shared" si="7"/>
        <v>0.00930670032919979</v>
      </c>
      <c r="M71" s="6">
        <f t="shared" si="14"/>
        <v>0.008264710301711307</v>
      </c>
      <c r="O71">
        <f t="shared" si="8"/>
        <v>56870</v>
      </c>
      <c r="P71">
        <f t="shared" si="15"/>
        <v>5568.047524752477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146</v>
      </c>
      <c r="E72" s="42">
        <f t="shared" si="0"/>
        <v>0</v>
      </c>
      <c r="F72" s="3"/>
      <c r="G72" s="4">
        <f t="shared" si="9"/>
        <v>1.8966691034967378</v>
      </c>
      <c r="H72" s="4">
        <f t="shared" si="11"/>
        <v>0.7467201194869046</v>
      </c>
      <c r="I72" s="5">
        <f t="shared" si="12"/>
        <v>1.071517801374141</v>
      </c>
      <c r="J72" s="9">
        <f t="shared" si="13"/>
        <v>0.0715178013741411</v>
      </c>
      <c r="K72" s="7">
        <f t="shared" si="10"/>
        <v>0.6923636363636341</v>
      </c>
      <c r="L72" s="5">
        <f t="shared" si="7"/>
        <v>0.009504715229821013</v>
      </c>
      <c r="M72" s="6">
        <f t="shared" si="14"/>
        <v>0.010184471565745127</v>
      </c>
      <c r="O72">
        <f t="shared" si="8"/>
        <v>70080</v>
      </c>
      <c r="P72">
        <f t="shared" si="15"/>
        <v>6313.483378976193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149</v>
      </c>
      <c r="E73" s="42">
        <f t="shared" si="0"/>
        <v>0</v>
      </c>
      <c r="F73" s="3"/>
      <c r="G73" s="4">
        <f t="shared" si="9"/>
        <v>1.9356417563083148</v>
      </c>
      <c r="H73" s="4">
        <f t="shared" si="11"/>
        <v>0.7620636835859507</v>
      </c>
      <c r="I73" s="5">
        <f t="shared" si="12"/>
        <v>1.0935352904434728</v>
      </c>
      <c r="J73" s="9">
        <f t="shared" si="13"/>
        <v>0.09353529044347275</v>
      </c>
      <c r="K73" s="7">
        <f t="shared" si="10"/>
        <v>0.7067878787878819</v>
      </c>
      <c r="L73" s="5">
        <f t="shared" si="7"/>
        <v>0.009702730130442358</v>
      </c>
      <c r="M73" s="6">
        <f t="shared" si="14"/>
        <v>0.010610277811287918</v>
      </c>
      <c r="O73">
        <f t="shared" si="8"/>
        <v>73010</v>
      </c>
      <c r="P73">
        <f t="shared" si="15"/>
        <v>7915.014282704864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132</v>
      </c>
      <c r="E74" s="42">
        <f t="shared" si="0"/>
        <v>0</v>
      </c>
      <c r="F74" s="3"/>
      <c r="G74" s="4">
        <f t="shared" si="9"/>
        <v>1.7147967237093795</v>
      </c>
      <c r="H74" s="4">
        <f t="shared" si="11"/>
        <v>0.6751168203580235</v>
      </c>
      <c r="I74" s="5">
        <f t="shared" si="12"/>
        <v>0.9687695190505934</v>
      </c>
      <c r="J74" s="9">
        <f t="shared" si="13"/>
        <v>-0.031230480949406614</v>
      </c>
      <c r="K74" s="7">
        <f t="shared" si="10"/>
        <v>0.721212121212119</v>
      </c>
      <c r="L74" s="5">
        <f t="shared" si="7"/>
        <v>0.009900745031063557</v>
      </c>
      <c r="M74" s="6">
        <f t="shared" si="14"/>
        <v>0.009591540001985994</v>
      </c>
      <c r="O74">
        <f t="shared" si="8"/>
        <v>66000</v>
      </c>
      <c r="P74">
        <f t="shared" si="15"/>
        <v>423.4548135664653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129</v>
      </c>
      <c r="E75" s="42">
        <f t="shared" si="0"/>
        <v>0</v>
      </c>
      <c r="F75" s="3"/>
      <c r="G75" s="4">
        <f t="shared" si="9"/>
        <v>1.6758240708978027</v>
      </c>
      <c r="H75" s="4">
        <f t="shared" si="11"/>
        <v>0.6597732562589774</v>
      </c>
      <c r="I75" s="5">
        <f t="shared" si="12"/>
        <v>0.9467520299812617</v>
      </c>
      <c r="J75" s="9">
        <f t="shared" si="13"/>
        <v>-0.053247970018738267</v>
      </c>
      <c r="K75" s="7">
        <f t="shared" si="10"/>
        <v>0.7356363636363632</v>
      </c>
      <c r="L75" s="5">
        <f t="shared" si="7"/>
        <v>0.010098759931684855</v>
      </c>
      <c r="M75" s="6">
        <f t="shared" si="14"/>
        <v>0.009561021465616064</v>
      </c>
      <c r="O75">
        <f t="shared" si="8"/>
        <v>65790</v>
      </c>
      <c r="P75">
        <f t="shared" si="15"/>
        <v>1961.9239098377946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137</v>
      </c>
      <c r="E76" s="42">
        <f t="shared" si="0"/>
        <v>0</v>
      </c>
      <c r="F76" s="3"/>
      <c r="G76" s="4">
        <f t="shared" si="9"/>
        <v>1.7797511450620074</v>
      </c>
      <c r="H76" s="4">
        <f t="shared" si="11"/>
        <v>0.7006894271897667</v>
      </c>
      <c r="I76" s="5">
        <f t="shared" si="12"/>
        <v>1.0054653341661461</v>
      </c>
      <c r="J76" s="9">
        <f t="shared" si="13"/>
        <v>0.005465334166146141</v>
      </c>
      <c r="K76" s="7">
        <f t="shared" si="10"/>
        <v>0.7500606060606074</v>
      </c>
      <c r="L76" s="5">
        <f t="shared" si="7"/>
        <v>0.010296774832306151</v>
      </c>
      <c r="M76" s="6">
        <f t="shared" si="14"/>
        <v>0.010353050147598268</v>
      </c>
      <c r="O76">
        <f t="shared" si="8"/>
        <v>71240</v>
      </c>
      <c r="P76">
        <f t="shared" si="15"/>
        <v>2159.606993890876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140</v>
      </c>
      <c r="E77" s="42">
        <f t="shared" si="0"/>
        <v>0</v>
      </c>
      <c r="F77" s="3"/>
      <c r="G77" s="4">
        <f t="shared" si="9"/>
        <v>1.8187237978735842</v>
      </c>
      <c r="H77" s="4">
        <f t="shared" si="11"/>
        <v>0.7160329912888127</v>
      </c>
      <c r="I77" s="5">
        <f t="shared" si="12"/>
        <v>1.0274828232354778</v>
      </c>
      <c r="J77" s="9">
        <f t="shared" si="13"/>
        <v>0.027482823235477793</v>
      </c>
      <c r="K77" s="7">
        <f t="shared" si="10"/>
        <v>0.7644848484848481</v>
      </c>
      <c r="L77" s="5">
        <f t="shared" si="7"/>
        <v>0.010494789732927398</v>
      </c>
      <c r="M77" s="6">
        <f t="shared" si="14"/>
        <v>0.01078321618405095</v>
      </c>
      <c r="O77">
        <f t="shared" si="8"/>
        <v>74200</v>
      </c>
      <c r="P77">
        <f t="shared" si="15"/>
        <v>3791.137897619547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156</v>
      </c>
      <c r="E78" s="42">
        <f t="shared" si="0"/>
        <v>0</v>
      </c>
      <c r="F78" s="3" t="s">
        <v>49</v>
      </c>
      <c r="G78" s="4">
        <f t="shared" si="9"/>
        <v>2.0265779462019937</v>
      </c>
      <c r="H78" s="4">
        <f t="shared" si="11"/>
        <v>0.7978653331503912</v>
      </c>
      <c r="I78" s="5">
        <f t="shared" si="12"/>
        <v>1.1449094316052466</v>
      </c>
      <c r="J78" s="9">
        <f t="shared" si="13"/>
        <v>0.1449094316052466</v>
      </c>
      <c r="K78" s="7">
        <f t="shared" si="10"/>
        <v>0.7789090909090923</v>
      </c>
      <c r="L78" s="5">
        <f t="shared" si="7"/>
        <v>0.010692804633548695</v>
      </c>
      <c r="M78" s="6">
        <f t="shared" si="14"/>
        <v>0.012242292875262184</v>
      </c>
      <c r="O78">
        <f t="shared" si="8"/>
        <v>84240</v>
      </c>
      <c r="P78">
        <f t="shared" si="15"/>
        <v>12502.668801348218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157</v>
      </c>
      <c r="E79" s="42">
        <f t="shared" si="0"/>
        <v>0</v>
      </c>
      <c r="F79" s="3"/>
      <c r="G79" s="4">
        <f t="shared" si="9"/>
        <v>2.0395688304725197</v>
      </c>
      <c r="H79" s="4">
        <f t="shared" si="11"/>
        <v>0.80297985451674</v>
      </c>
      <c r="I79" s="5">
        <f t="shared" si="12"/>
        <v>1.1522485946283574</v>
      </c>
      <c r="J79" s="9">
        <f t="shared" si="13"/>
        <v>0.15224859462835738</v>
      </c>
      <c r="K79" s="7">
        <f t="shared" si="10"/>
        <v>0.7933333333333294</v>
      </c>
      <c r="L79" s="5">
        <f t="shared" si="7"/>
        <v>0.010890819534169894</v>
      </c>
      <c r="M79" s="6">
        <f t="shared" si="14"/>
        <v>0.012548931502598322</v>
      </c>
      <c r="O79">
        <f t="shared" si="8"/>
        <v>86350</v>
      </c>
      <c r="P79">
        <f t="shared" si="15"/>
        <v>13284.199705076888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149</v>
      </c>
      <c r="E80" s="42">
        <f t="shared" si="0"/>
        <v>0</v>
      </c>
      <c r="F80" s="3"/>
      <c r="G80" s="4">
        <f t="shared" si="9"/>
        <v>1.9356417563083148</v>
      </c>
      <c r="H80" s="4">
        <f t="shared" si="11"/>
        <v>0.7620636835859507</v>
      </c>
      <c r="I80" s="5">
        <f t="shared" si="12"/>
        <v>1.0935352904434728</v>
      </c>
      <c r="J80" s="9">
        <f t="shared" si="13"/>
        <v>0.09353529044347275</v>
      </c>
      <c r="K80" s="7">
        <f t="shared" si="10"/>
        <v>0.8077575757575772</v>
      </c>
      <c r="L80" s="5">
        <f t="shared" si="7"/>
        <v>0.01108883443479124</v>
      </c>
      <c r="M80" s="6">
        <f t="shared" si="14"/>
        <v>0.01212603178432902</v>
      </c>
      <c r="O80">
        <f t="shared" si="8"/>
        <v>83440</v>
      </c>
      <c r="P80">
        <f t="shared" si="15"/>
        <v>9045.73060880556</v>
      </c>
    </row>
    <row r="81" spans="1:16" ht="13.5" thickBot="1">
      <c r="A81" s="3">
        <f t="shared" si="16"/>
        <v>57</v>
      </c>
      <c r="B81" s="3"/>
      <c r="C81" s="11">
        <v>570</v>
      </c>
      <c r="D81" s="12">
        <v>131</v>
      </c>
      <c r="E81" s="42">
        <f t="shared" si="0"/>
        <v>0</v>
      </c>
      <c r="F81" s="3"/>
      <c r="G81" s="4">
        <f t="shared" si="9"/>
        <v>1.7018058394388538</v>
      </c>
      <c r="H81" s="4">
        <f t="shared" si="11"/>
        <v>0.6700022989916747</v>
      </c>
      <c r="I81" s="5">
        <f t="shared" si="12"/>
        <v>0.9614303560274827</v>
      </c>
      <c r="J81" s="9">
        <f t="shared" si="13"/>
        <v>-0.038569643972517276</v>
      </c>
      <c r="K81" s="7">
        <f t="shared" si="10"/>
        <v>0.8221818181818179</v>
      </c>
      <c r="L81" s="5">
        <f t="shared" si="7"/>
        <v>0.011286849335412488</v>
      </c>
      <c r="M81" s="6">
        <f t="shared" si="14"/>
        <v>0.010851519574974185</v>
      </c>
      <c r="O81">
        <f t="shared" si="8"/>
        <v>74670</v>
      </c>
      <c r="P81">
        <f t="shared" si="15"/>
        <v>1052.7384874657705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132</v>
      </c>
      <c r="E82" s="42">
        <f t="shared" si="0"/>
        <v>0</v>
      </c>
      <c r="F82" s="3"/>
      <c r="G82" s="4">
        <f t="shared" si="9"/>
        <v>1.7147967237093795</v>
      </c>
      <c r="H82" s="4">
        <f t="shared" si="11"/>
        <v>0.6751168203580235</v>
      </c>
      <c r="I82" s="5">
        <f t="shared" si="12"/>
        <v>0.9687695190505934</v>
      </c>
      <c r="J82" s="9">
        <f t="shared" si="13"/>
        <v>-0.031230480949406614</v>
      </c>
      <c r="K82" s="7">
        <f t="shared" si="10"/>
        <v>0.8366060606060621</v>
      </c>
      <c r="L82" s="5">
        <f t="shared" si="7"/>
        <v>0.011484864236033784</v>
      </c>
      <c r="M82" s="6">
        <f t="shared" si="14"/>
        <v>0.01112618640230381</v>
      </c>
      <c r="O82">
        <f t="shared" si="8"/>
        <v>76560</v>
      </c>
      <c r="P82">
        <f t="shared" si="15"/>
        <v>491.20758373709975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131</v>
      </c>
      <c r="E83" s="42">
        <f t="shared" si="0"/>
        <v>0</v>
      </c>
      <c r="F83" s="3"/>
      <c r="G83" s="4">
        <f t="shared" si="9"/>
        <v>1.7018058394388538</v>
      </c>
      <c r="H83" s="4">
        <f t="shared" si="11"/>
        <v>0.6700022989916747</v>
      </c>
      <c r="I83" s="5">
        <f t="shared" si="12"/>
        <v>0.9614303560274827</v>
      </c>
      <c r="J83" s="9">
        <f t="shared" si="13"/>
        <v>-0.038569643972517276</v>
      </c>
      <c r="K83" s="7">
        <f t="shared" si="10"/>
        <v>0.8510303030303028</v>
      </c>
      <c r="L83" s="5">
        <f t="shared" si="7"/>
        <v>0.011682879136655031</v>
      </c>
      <c r="M83" s="6">
        <f t="shared" si="14"/>
        <v>0.011232274647780297</v>
      </c>
      <c r="O83">
        <f t="shared" si="8"/>
        <v>77290</v>
      </c>
      <c r="P83">
        <f t="shared" si="15"/>
        <v>1089.676680008429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1.0274828232354778</v>
      </c>
      <c r="J84" s="9">
        <f t="shared" si="13"/>
        <v>0.027482823235477793</v>
      </c>
      <c r="K84" s="7">
        <f t="shared" si="10"/>
        <v>0.8654545454545435</v>
      </c>
      <c r="L84" s="5">
        <f t="shared" si="7"/>
        <v>0.011880894037276279</v>
      </c>
      <c r="M84" s="6">
        <f t="shared" si="14"/>
        <v>0.012207414547982185</v>
      </c>
      <c r="O84">
        <f t="shared" si="8"/>
        <v>84000</v>
      </c>
      <c r="P84">
        <f t="shared" si="15"/>
        <v>4291.854223720242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152</v>
      </c>
      <c r="E85" s="42">
        <f t="shared" si="0"/>
        <v>0</v>
      </c>
      <c r="F85" s="3"/>
      <c r="G85" s="4">
        <f t="shared" si="9"/>
        <v>1.9746144091198916</v>
      </c>
      <c r="H85" s="4">
        <f t="shared" si="11"/>
        <v>0.7774072476849967</v>
      </c>
      <c r="I85" s="5">
        <f t="shared" si="12"/>
        <v>1.1155527795128044</v>
      </c>
      <c r="J85" s="9">
        <f t="shared" si="13"/>
        <v>0.1155527795128044</v>
      </c>
      <c r="K85" s="7">
        <f t="shared" si="10"/>
        <v>0.8798787878787877</v>
      </c>
      <c r="L85" s="5">
        <f t="shared" si="7"/>
        <v>0.012078908937897575</v>
      </c>
      <c r="M85" s="6">
        <f t="shared" si="14"/>
        <v>0.013474660439153695</v>
      </c>
      <c r="O85">
        <f t="shared" si="8"/>
        <v>92720</v>
      </c>
      <c r="P85">
        <f t="shared" si="15"/>
        <v>11683.385127448912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169</v>
      </c>
      <c r="E86" s="42">
        <f t="shared" si="0"/>
        <v>0</v>
      </c>
      <c r="F86" s="3"/>
      <c r="G86" s="4">
        <f t="shared" si="9"/>
        <v>2.195459441718827</v>
      </c>
      <c r="H86" s="4">
        <f t="shared" si="11"/>
        <v>0.8643541109129239</v>
      </c>
      <c r="I86" s="5">
        <f t="shared" si="12"/>
        <v>1.240318550905684</v>
      </c>
      <c r="J86" s="9">
        <f t="shared" si="13"/>
        <v>0.240318550905684</v>
      </c>
      <c r="K86" s="7">
        <f t="shared" si="10"/>
        <v>0.8943030303030319</v>
      </c>
      <c r="L86" s="5">
        <f t="shared" si="7"/>
        <v>0.012276923838518873</v>
      </c>
      <c r="M86" s="6">
        <f t="shared" si="14"/>
        <v>0.015227296384971176</v>
      </c>
      <c r="O86">
        <f t="shared" si="8"/>
        <v>104780</v>
      </c>
      <c r="P86">
        <f t="shared" si="15"/>
        <v>22414.91603117758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128</v>
      </c>
      <c r="E87" s="42">
        <f t="shared" si="0"/>
        <v>0</v>
      </c>
      <c r="F87" s="3"/>
      <c r="G87" s="4">
        <f t="shared" si="9"/>
        <v>1.662833186627277</v>
      </c>
      <c r="H87" s="4">
        <f t="shared" si="11"/>
        <v>0.6546587348926287</v>
      </c>
      <c r="I87" s="5">
        <f t="shared" si="12"/>
        <v>0.9394128669581511</v>
      </c>
      <c r="J87" s="9">
        <f t="shared" si="13"/>
        <v>-0.06058713304184893</v>
      </c>
      <c r="K87" s="7">
        <f t="shared" si="10"/>
        <v>0.9087272727272726</v>
      </c>
      <c r="L87" s="5">
        <f t="shared" si="7"/>
        <v>0.01247493873914012</v>
      </c>
      <c r="M87" s="6">
        <f t="shared" si="14"/>
        <v>0.011719117966062923</v>
      </c>
      <c r="O87">
        <f t="shared" si="8"/>
        <v>80640</v>
      </c>
      <c r="P87">
        <f t="shared" si="15"/>
        <v>3053.553065093746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148</v>
      </c>
      <c r="E88" s="42">
        <f t="shared" si="0"/>
        <v>0</v>
      </c>
      <c r="F88" s="3"/>
      <c r="G88" s="4">
        <f t="shared" si="9"/>
        <v>1.922650872037789</v>
      </c>
      <c r="H88" s="4">
        <f t="shared" si="11"/>
        <v>0.756949162219602</v>
      </c>
      <c r="I88" s="5">
        <f t="shared" si="12"/>
        <v>1.0861961274203622</v>
      </c>
      <c r="J88" s="9">
        <f t="shared" si="13"/>
        <v>0.0861961274203622</v>
      </c>
      <c r="K88" s="7">
        <f t="shared" si="10"/>
        <v>0.9231515151515133</v>
      </c>
      <c r="L88" s="5">
        <f t="shared" si="7"/>
        <v>0.012672953639761368</v>
      </c>
      <c r="M88" s="6">
        <f t="shared" si="14"/>
        <v>0.013765313166486581</v>
      </c>
      <c r="O88">
        <f t="shared" si="8"/>
        <v>94720</v>
      </c>
      <c r="P88">
        <f t="shared" si="15"/>
        <v>9697.977838634924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144</v>
      </c>
      <c r="E89" s="42">
        <f aca="true" t="shared" si="17" ref="E89:E99">IF(AND(D89="",C89&lt;&gt;""),$J$16,0)</f>
        <v>0</v>
      </c>
      <c r="F89" s="3"/>
      <c r="G89" s="4">
        <f t="shared" si="9"/>
        <v>1.8706873349556867</v>
      </c>
      <c r="H89" s="4">
        <f aca="true" t="shared" si="18" ref="H89:H120">G89/2.54</f>
        <v>0.7364910767542073</v>
      </c>
      <c r="I89" s="5">
        <f aca="true" t="shared" si="19" ref="I89:I120">(G89/$J$13)</f>
        <v>1.05683947532792</v>
      </c>
      <c r="J89" s="9">
        <f aca="true" t="shared" si="20" ref="J89:J120">IF(C89&gt;0,I89-1,0)</f>
        <v>0.05683947532792</v>
      </c>
      <c r="K89" s="7">
        <f t="shared" si="10"/>
        <v>0.9375757575757575</v>
      </c>
      <c r="L89" s="5">
        <f t="shared" si="7"/>
        <v>0.012870968540382664</v>
      </c>
      <c r="M89" s="6">
        <f aca="true" t="shared" si="21" ref="M89:M120">L89*I89</f>
        <v>0.013602547639180179</v>
      </c>
      <c r="O89">
        <f t="shared" si="8"/>
        <v>93600</v>
      </c>
      <c r="P89">
        <f aca="true" t="shared" si="22" ref="P89:P120">C89*ABS(D89-O$207)</f>
        <v>7249.508742363595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246</v>
      </c>
      <c r="E90" s="42">
        <f t="shared" si="17"/>
        <v>0</v>
      </c>
      <c r="F90" s="3"/>
      <c r="G90" s="4">
        <f t="shared" si="9"/>
        <v>3.1957575305492982</v>
      </c>
      <c r="H90" s="4">
        <f t="shared" si="18"/>
        <v>1.258172256121771</v>
      </c>
      <c r="I90" s="5">
        <f t="shared" si="19"/>
        <v>1.8054341036851969</v>
      </c>
      <c r="J90" s="9">
        <f t="shared" si="20"/>
        <v>0.8054341036851969</v>
      </c>
      <c r="K90" s="7">
        <f t="shared" si="10"/>
        <v>0.9520000000000053</v>
      </c>
      <c r="L90" s="5">
        <f aca="true" t="shared" si="24" ref="L90:L153">(K90/K$206)</f>
        <v>0.013068983441004009</v>
      </c>
      <c r="M90" s="6">
        <f t="shared" si="21"/>
        <v>0.023595188404885753</v>
      </c>
      <c r="O90">
        <f aca="true" t="shared" si="25" ref="O90:O153">(D90+E90)*C90</f>
        <v>162360</v>
      </c>
      <c r="P90">
        <f t="shared" si="22"/>
        <v>74681.03964609226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138</v>
      </c>
      <c r="E91" s="42">
        <f t="shared" si="17"/>
        <v>0</v>
      </c>
      <c r="F91" s="3"/>
      <c r="G91" s="4">
        <f aca="true" t="shared" si="26" ref="G91:G154">(D91+E91)/$J$19</f>
        <v>1.7927420293325331</v>
      </c>
      <c r="H91" s="4">
        <f t="shared" si="18"/>
        <v>0.7058039485561154</v>
      </c>
      <c r="I91" s="5">
        <f t="shared" si="19"/>
        <v>1.0128044971892567</v>
      </c>
      <c r="J91" s="9">
        <f t="shared" si="20"/>
        <v>0.012804497189256692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0.013266998341625159</v>
      </c>
      <c r="M91" s="6">
        <f t="shared" si="21"/>
        <v>0.01343687558460037</v>
      </c>
      <c r="O91">
        <f t="shared" si="25"/>
        <v>92460</v>
      </c>
      <c r="P91">
        <f t="shared" si="22"/>
        <v>3452.5705498209363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150</v>
      </c>
      <c r="E92" s="42">
        <f t="shared" si="17"/>
        <v>0</v>
      </c>
      <c r="F92" s="3"/>
      <c r="G92" s="4">
        <f t="shared" si="26"/>
        <v>1.9486326405788403</v>
      </c>
      <c r="H92" s="4">
        <f t="shared" si="18"/>
        <v>0.7671782049522994</v>
      </c>
      <c r="I92" s="5">
        <f t="shared" si="19"/>
        <v>1.1008744534665833</v>
      </c>
      <c r="J92" s="9">
        <f t="shared" si="20"/>
        <v>0.1008744534665833</v>
      </c>
      <c r="K92" s="7">
        <f t="shared" si="27"/>
        <v>0.9808484848484866</v>
      </c>
      <c r="L92" s="5">
        <f t="shared" si="24"/>
        <v>0.013465013242246505</v>
      </c>
      <c r="M92" s="6">
        <f t="shared" si="21"/>
        <v>0.014823289093978429</v>
      </c>
      <c r="O92">
        <f t="shared" si="25"/>
        <v>102000</v>
      </c>
      <c r="P92">
        <f t="shared" si="22"/>
        <v>11664.101453549607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138</v>
      </c>
      <c r="E93" s="42">
        <f t="shared" si="17"/>
        <v>0</v>
      </c>
      <c r="F93" s="3" t="s">
        <v>50</v>
      </c>
      <c r="G93" s="4">
        <f t="shared" si="26"/>
        <v>1.7927420293325331</v>
      </c>
      <c r="H93" s="4">
        <f t="shared" si="18"/>
        <v>0.7058039485561154</v>
      </c>
      <c r="I93" s="5">
        <f t="shared" si="19"/>
        <v>1.0128044971892567</v>
      </c>
      <c r="J93" s="9">
        <f t="shared" si="20"/>
        <v>0.012804497189256692</v>
      </c>
      <c r="K93" s="7">
        <f t="shared" si="27"/>
        <v>0.9952727272727273</v>
      </c>
      <c r="L93" s="5">
        <f t="shared" si="24"/>
        <v>0.013663028142867753</v>
      </c>
      <c r="M93" s="6">
        <f t="shared" si="21"/>
        <v>0.013837976348319838</v>
      </c>
      <c r="O93">
        <f t="shared" si="25"/>
        <v>95220</v>
      </c>
      <c r="P93">
        <f t="shared" si="22"/>
        <v>3555.632357278278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132</v>
      </c>
      <c r="E94" s="42">
        <f t="shared" si="17"/>
        <v>0</v>
      </c>
      <c r="F94" s="3"/>
      <c r="G94" s="4">
        <f t="shared" si="26"/>
        <v>1.7147967237093795</v>
      </c>
      <c r="H94" s="4">
        <f t="shared" si="18"/>
        <v>0.6751168203580235</v>
      </c>
      <c r="I94" s="5">
        <f t="shared" si="19"/>
        <v>0.9687695190505934</v>
      </c>
      <c r="J94" s="9">
        <f t="shared" si="20"/>
        <v>-0.031230480949406614</v>
      </c>
      <c r="K94" s="7">
        <f t="shared" si="27"/>
        <v>1.009696969696968</v>
      </c>
      <c r="L94" s="5">
        <f t="shared" si="24"/>
        <v>0.013861043043489</v>
      </c>
      <c r="M94" s="6">
        <f t="shared" si="21"/>
        <v>0.013428156002780411</v>
      </c>
      <c r="O94">
        <f t="shared" si="25"/>
        <v>92400</v>
      </c>
      <c r="P94">
        <f t="shared" si="22"/>
        <v>592.8367389930514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138</v>
      </c>
      <c r="E95" s="42">
        <f t="shared" si="17"/>
        <v>0</v>
      </c>
      <c r="F95" s="3"/>
      <c r="G95" s="4">
        <f t="shared" si="26"/>
        <v>1.7927420293325331</v>
      </c>
      <c r="H95" s="4">
        <f t="shared" si="18"/>
        <v>0.7058039485561154</v>
      </c>
      <c r="I95" s="5">
        <f t="shared" si="19"/>
        <v>1.0128044971892567</v>
      </c>
      <c r="J95" s="9">
        <f t="shared" si="20"/>
        <v>0.012804497189256692</v>
      </c>
      <c r="K95" s="7">
        <f t="shared" si="27"/>
        <v>1.0241212121212087</v>
      </c>
      <c r="L95" s="5">
        <f t="shared" si="24"/>
        <v>0.014059057944110248</v>
      </c>
      <c r="M95" s="6">
        <f t="shared" si="21"/>
        <v>0.014239077112039205</v>
      </c>
      <c r="O95">
        <f t="shared" si="25"/>
        <v>97980</v>
      </c>
      <c r="P95">
        <f t="shared" si="22"/>
        <v>3658.6941647356193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154</v>
      </c>
      <c r="E96" s="42">
        <f t="shared" si="17"/>
        <v>0</v>
      </c>
      <c r="F96" s="3"/>
      <c r="G96" s="4">
        <f t="shared" si="26"/>
        <v>2.0005961776609427</v>
      </c>
      <c r="H96" s="4">
        <f t="shared" si="18"/>
        <v>0.7876362904176939</v>
      </c>
      <c r="I96" s="5">
        <f t="shared" si="19"/>
        <v>1.1302311055590255</v>
      </c>
      <c r="J96" s="9">
        <f t="shared" si="20"/>
        <v>0.1302311055590255</v>
      </c>
      <c r="K96" s="7">
        <f t="shared" si="27"/>
        <v>1.0385454545454564</v>
      </c>
      <c r="L96" s="5">
        <f t="shared" si="24"/>
        <v>0.014257072844731593</v>
      </c>
      <c r="M96" s="6">
        <f t="shared" si="21"/>
        <v>0.01611378720333655</v>
      </c>
      <c r="O96">
        <f t="shared" si="25"/>
        <v>110880</v>
      </c>
      <c r="P96">
        <f t="shared" si="22"/>
        <v>15230.22506846429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156</v>
      </c>
      <c r="E97" s="42">
        <f t="shared" si="17"/>
        <v>0</v>
      </c>
      <c r="F97" s="3"/>
      <c r="G97" s="4">
        <f t="shared" si="26"/>
        <v>2.0265779462019937</v>
      </c>
      <c r="H97" s="4">
        <f t="shared" si="18"/>
        <v>0.7978653331503912</v>
      </c>
      <c r="I97" s="5">
        <f t="shared" si="19"/>
        <v>1.1449094316052466</v>
      </c>
      <c r="J97" s="9">
        <f t="shared" si="20"/>
        <v>0.1449094316052466</v>
      </c>
      <c r="K97" s="7">
        <f t="shared" si="27"/>
        <v>1.052969696969697</v>
      </c>
      <c r="L97" s="5">
        <f t="shared" si="24"/>
        <v>0.01445508774535284</v>
      </c>
      <c r="M97" s="6">
        <f t="shared" si="21"/>
        <v>0.016549766294335886</v>
      </c>
      <c r="O97">
        <f t="shared" si="25"/>
        <v>113880</v>
      </c>
      <c r="P97">
        <f t="shared" si="22"/>
        <v>16901.75597219296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148</v>
      </c>
      <c r="E98" s="42">
        <f t="shared" si="17"/>
        <v>0</v>
      </c>
      <c r="F98" s="3"/>
      <c r="G98" s="4">
        <f t="shared" si="26"/>
        <v>1.922650872037789</v>
      </c>
      <c r="H98" s="4">
        <f t="shared" si="18"/>
        <v>0.756949162219602</v>
      </c>
      <c r="I98" s="5">
        <f t="shared" si="19"/>
        <v>1.0861961274203622</v>
      </c>
      <c r="J98" s="9">
        <f t="shared" si="20"/>
        <v>0.0861961274203622</v>
      </c>
      <c r="K98" s="7">
        <f t="shared" si="27"/>
        <v>1.067393939393945</v>
      </c>
      <c r="L98" s="5">
        <f t="shared" si="24"/>
        <v>0.014653102645974187</v>
      </c>
      <c r="M98" s="6">
        <f t="shared" si="21"/>
        <v>0.015916143348750224</v>
      </c>
      <c r="O98">
        <f t="shared" si="25"/>
        <v>109520</v>
      </c>
      <c r="P98">
        <f t="shared" si="22"/>
        <v>11213.28687592163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136</v>
      </c>
      <c r="E99" s="42">
        <f t="shared" si="17"/>
        <v>0</v>
      </c>
      <c r="F99" s="3"/>
      <c r="G99" s="4">
        <f t="shared" si="26"/>
        <v>1.7667602607914819</v>
      </c>
      <c r="H99" s="4">
        <f t="shared" si="18"/>
        <v>0.6955749058234181</v>
      </c>
      <c r="I99" s="5">
        <f t="shared" si="19"/>
        <v>0.9981261711430356</v>
      </c>
      <c r="J99" s="9">
        <f t="shared" si="20"/>
        <v>-0.0018738288569644101</v>
      </c>
      <c r="K99" s="7">
        <f t="shared" si="27"/>
        <v>1.0818181818181785</v>
      </c>
      <c r="L99" s="5">
        <f t="shared" si="24"/>
        <v>0.014851117546595337</v>
      </c>
      <c r="M99" s="6">
        <f t="shared" si="21"/>
        <v>0.014823289093978356</v>
      </c>
      <c r="O99">
        <f t="shared" si="25"/>
        <v>102000</v>
      </c>
      <c r="P99">
        <f t="shared" si="22"/>
        <v>2364.817779650302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136</v>
      </c>
      <c r="E100" s="42">
        <f aca="true" t="shared" si="28" ref="E100:E152">IF(AND(D100="",C100&lt;&gt;""),$J$16,0)</f>
        <v>0</v>
      </c>
      <c r="F100" s="3"/>
      <c r="G100" s="4">
        <f t="shared" si="26"/>
        <v>1.7667602607914819</v>
      </c>
      <c r="H100" s="4">
        <f t="shared" si="18"/>
        <v>0.6955749058234181</v>
      </c>
      <c r="I100" s="5">
        <f t="shared" si="19"/>
        <v>0.9981261711430356</v>
      </c>
      <c r="J100" s="9">
        <f t="shared" si="20"/>
        <v>-0.0018738288569644101</v>
      </c>
      <c r="K100" s="7">
        <f t="shared" si="27"/>
        <v>1.0962424242424191</v>
      </c>
      <c r="L100" s="5">
        <f t="shared" si="24"/>
        <v>0.015049132447216585</v>
      </c>
      <c r="M100" s="6">
        <f t="shared" si="21"/>
        <v>0.01502093294856471</v>
      </c>
      <c r="O100">
        <f t="shared" si="25"/>
        <v>103360</v>
      </c>
      <c r="P100">
        <f t="shared" si="22"/>
        <v>2396.348683378973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148</v>
      </c>
      <c r="E101" s="42">
        <f t="shared" si="28"/>
        <v>0</v>
      </c>
      <c r="F101" s="3"/>
      <c r="G101" s="4">
        <f t="shared" si="26"/>
        <v>1.922650872037789</v>
      </c>
      <c r="H101" s="4">
        <f t="shared" si="18"/>
        <v>0.756949162219602</v>
      </c>
      <c r="I101" s="5">
        <f t="shared" si="19"/>
        <v>1.0861961274203622</v>
      </c>
      <c r="J101" s="9">
        <f t="shared" si="20"/>
        <v>0.0861961274203622</v>
      </c>
      <c r="K101" s="7">
        <f t="shared" si="27"/>
        <v>1.110666666666674</v>
      </c>
      <c r="L101" s="5">
        <f t="shared" si="24"/>
        <v>0.015247147347838027</v>
      </c>
      <c r="M101" s="6">
        <f t="shared" si="21"/>
        <v>0.016561392403429312</v>
      </c>
      <c r="O101">
        <f t="shared" si="25"/>
        <v>113960</v>
      </c>
      <c r="P101">
        <f t="shared" si="22"/>
        <v>11667.879587107644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148</v>
      </c>
      <c r="E102" s="42">
        <f t="shared" si="28"/>
        <v>0</v>
      </c>
      <c r="F102" s="3"/>
      <c r="G102" s="4">
        <f t="shared" si="26"/>
        <v>1.922650872037789</v>
      </c>
      <c r="H102" s="4">
        <f t="shared" si="18"/>
        <v>0.756949162219602</v>
      </c>
      <c r="I102" s="5">
        <f t="shared" si="19"/>
        <v>1.0861961274203622</v>
      </c>
      <c r="J102" s="9">
        <f t="shared" si="20"/>
        <v>0.0861961274203622</v>
      </c>
      <c r="K102" s="7">
        <f t="shared" si="27"/>
        <v>1.1250909090909076</v>
      </c>
      <c r="L102" s="5">
        <f t="shared" si="24"/>
        <v>0.015445162248459177</v>
      </c>
      <c r="M102" s="6">
        <f t="shared" si="21"/>
        <v>0.016776475421655532</v>
      </c>
      <c r="O102">
        <f t="shared" si="25"/>
        <v>115440</v>
      </c>
      <c r="P102">
        <f t="shared" si="22"/>
        <v>11819.410490836313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146</v>
      </c>
      <c r="E103" s="42">
        <f t="shared" si="28"/>
        <v>0</v>
      </c>
      <c r="F103" s="3"/>
      <c r="G103" s="4">
        <f t="shared" si="26"/>
        <v>1.8966691034967378</v>
      </c>
      <c r="H103" s="4">
        <f t="shared" si="18"/>
        <v>0.7467201194869046</v>
      </c>
      <c r="I103" s="5">
        <f t="shared" si="19"/>
        <v>1.071517801374141</v>
      </c>
      <c r="J103" s="9">
        <f t="shared" si="20"/>
        <v>0.0715178013741411</v>
      </c>
      <c r="K103" s="7">
        <f t="shared" si="27"/>
        <v>1.1395151515151483</v>
      </c>
      <c r="L103" s="5">
        <f t="shared" si="24"/>
        <v>0.015643177149080426</v>
      </c>
      <c r="M103" s="6">
        <f t="shared" si="21"/>
        <v>0.016761942785288864</v>
      </c>
      <c r="O103">
        <f t="shared" si="25"/>
        <v>115340</v>
      </c>
      <c r="P103">
        <f t="shared" si="22"/>
        <v>10390.941394564985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140</v>
      </c>
      <c r="E104" s="42">
        <f t="shared" si="28"/>
        <v>0</v>
      </c>
      <c r="G104" s="4">
        <f t="shared" si="26"/>
        <v>1.8187237978735842</v>
      </c>
      <c r="H104" s="4">
        <f t="shared" si="18"/>
        <v>0.7160329912888127</v>
      </c>
      <c r="I104" s="5">
        <f t="shared" si="19"/>
        <v>1.0274828232354778</v>
      </c>
      <c r="J104" s="9">
        <f t="shared" si="20"/>
        <v>0.027482823235477793</v>
      </c>
      <c r="K104" s="7">
        <f t="shared" si="27"/>
        <v>1.153939393939396</v>
      </c>
      <c r="L104" s="5">
        <f t="shared" si="24"/>
        <v>0.01584119204970177</v>
      </c>
      <c r="M104" s="6">
        <f t="shared" si="21"/>
        <v>0.01627655273064298</v>
      </c>
      <c r="O104">
        <f t="shared" si="25"/>
        <v>112000</v>
      </c>
      <c r="P104">
        <f t="shared" si="22"/>
        <v>5722.4722982936555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136</v>
      </c>
      <c r="E105" s="42">
        <f t="shared" si="28"/>
        <v>0</v>
      </c>
      <c r="F105" s="3"/>
      <c r="G105" s="4">
        <f t="shared" si="26"/>
        <v>1.7667602607914819</v>
      </c>
      <c r="H105" s="4">
        <f t="shared" si="18"/>
        <v>0.6955749058234181</v>
      </c>
      <c r="I105" s="5">
        <f t="shared" si="19"/>
        <v>0.9981261711430356</v>
      </c>
      <c r="J105" s="9">
        <f t="shared" si="20"/>
        <v>-0.0018738288569644101</v>
      </c>
      <c r="K105" s="7">
        <f t="shared" si="27"/>
        <v>1.1683636363636367</v>
      </c>
      <c r="L105" s="5">
        <f t="shared" si="24"/>
        <v>0.01603920695032302</v>
      </c>
      <c r="M105" s="6">
        <f t="shared" si="21"/>
        <v>0.016009152221496677</v>
      </c>
      <c r="O105">
        <f t="shared" si="25"/>
        <v>110160</v>
      </c>
      <c r="P105">
        <f t="shared" si="22"/>
        <v>2554.003202022326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132</v>
      </c>
      <c r="E106" s="42">
        <f t="shared" si="28"/>
        <v>0</v>
      </c>
      <c r="F106" s="3"/>
      <c r="G106" s="4">
        <f t="shared" si="26"/>
        <v>1.7147967237093795</v>
      </c>
      <c r="H106" s="4">
        <f t="shared" si="18"/>
        <v>0.6751168203580235</v>
      </c>
      <c r="I106" s="5">
        <f t="shared" si="19"/>
        <v>0.9687695190505934</v>
      </c>
      <c r="J106" s="9">
        <f t="shared" si="20"/>
        <v>-0.031230480949406614</v>
      </c>
      <c r="K106" s="7">
        <f t="shared" si="27"/>
        <v>1.1827878787878774</v>
      </c>
      <c r="L106" s="5">
        <f t="shared" si="24"/>
        <v>0.016237221850944266</v>
      </c>
      <c r="M106" s="6">
        <f t="shared" si="21"/>
        <v>0.015730125603257063</v>
      </c>
      <c r="O106">
        <f t="shared" si="25"/>
        <v>108240</v>
      </c>
      <c r="P106">
        <f t="shared" si="22"/>
        <v>694.4658942490031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144</v>
      </c>
      <c r="E107" s="42">
        <f t="shared" si="28"/>
        <v>0</v>
      </c>
      <c r="F107" s="3"/>
      <c r="G107" s="4">
        <f t="shared" si="26"/>
        <v>1.8706873349556867</v>
      </c>
      <c r="H107" s="4">
        <f t="shared" si="18"/>
        <v>0.7364910767542073</v>
      </c>
      <c r="I107" s="5">
        <f t="shared" si="19"/>
        <v>1.05683947532792</v>
      </c>
      <c r="J107" s="9">
        <f t="shared" si="20"/>
        <v>0.05683947532792</v>
      </c>
      <c r="K107" s="7">
        <f t="shared" si="27"/>
        <v>1.1972121212121252</v>
      </c>
      <c r="L107" s="5">
        <f t="shared" si="24"/>
        <v>0.01643523675156561</v>
      </c>
      <c r="M107" s="6">
        <f t="shared" si="21"/>
        <v>0.017369406985414747</v>
      </c>
      <c r="O107">
        <f t="shared" si="25"/>
        <v>119520</v>
      </c>
      <c r="P107">
        <f t="shared" si="22"/>
        <v>9257.065009479667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138</v>
      </c>
      <c r="E108" s="42">
        <f t="shared" si="28"/>
        <v>0</v>
      </c>
      <c r="F108" s="3"/>
      <c r="G108" s="4">
        <f t="shared" si="26"/>
        <v>1.7927420293325331</v>
      </c>
      <c r="H108" s="4">
        <f t="shared" si="18"/>
        <v>0.7058039485561154</v>
      </c>
      <c r="I108" s="5">
        <f t="shared" si="19"/>
        <v>1.0128044971892567</v>
      </c>
      <c r="J108" s="9">
        <f t="shared" si="20"/>
        <v>0.012804497189256692</v>
      </c>
      <c r="K108" s="7">
        <f t="shared" si="27"/>
        <v>1.2116363636363587</v>
      </c>
      <c r="L108" s="5">
        <f t="shared" si="24"/>
        <v>0.01663325165218676</v>
      </c>
      <c r="M108" s="6">
        <f t="shared" si="21"/>
        <v>0.016846232076215387</v>
      </c>
      <c r="O108">
        <f t="shared" si="25"/>
        <v>115920</v>
      </c>
      <c r="P108">
        <f t="shared" si="22"/>
        <v>4328.595913208338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134</v>
      </c>
      <c r="E109" s="42">
        <f t="shared" si="28"/>
        <v>0</v>
      </c>
      <c r="F109" s="3"/>
      <c r="G109" s="4">
        <f t="shared" si="26"/>
        <v>1.7407784922504306</v>
      </c>
      <c r="H109" s="4">
        <f t="shared" si="18"/>
        <v>0.6853458630907207</v>
      </c>
      <c r="I109" s="5">
        <f t="shared" si="19"/>
        <v>0.9834478450968144</v>
      </c>
      <c r="J109" s="9">
        <f t="shared" si="20"/>
        <v>-0.016552154903185623</v>
      </c>
      <c r="K109" s="7">
        <f t="shared" si="27"/>
        <v>1.2260606060606136</v>
      </c>
      <c r="L109" s="5">
        <f t="shared" si="24"/>
        <v>0.016831266552808203</v>
      </c>
      <c r="M109" s="6">
        <f t="shared" si="21"/>
        <v>0.016552672821609316</v>
      </c>
      <c r="O109">
        <f t="shared" si="25"/>
        <v>113900</v>
      </c>
      <c r="P109">
        <f t="shared" si="22"/>
        <v>980.1268169370089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124</v>
      </c>
      <c r="E110" s="42">
        <f t="shared" si="28"/>
        <v>0</v>
      </c>
      <c r="F110" s="3"/>
      <c r="G110" s="4">
        <f t="shared" si="26"/>
        <v>1.6108696495451746</v>
      </c>
      <c r="H110" s="4">
        <f t="shared" si="18"/>
        <v>0.6342006494272341</v>
      </c>
      <c r="I110" s="5">
        <f t="shared" si="19"/>
        <v>0.9100562148657089</v>
      </c>
      <c r="J110" s="9">
        <f t="shared" si="20"/>
        <v>-0.08994378513429113</v>
      </c>
      <c r="K110" s="7">
        <f t="shared" si="27"/>
        <v>1.2404848484848472</v>
      </c>
      <c r="L110" s="5">
        <f t="shared" si="24"/>
        <v>0.017029281453429353</v>
      </c>
      <c r="M110" s="6">
        <f t="shared" si="21"/>
        <v>0.015497603421390735</v>
      </c>
      <c r="O110">
        <f t="shared" si="25"/>
        <v>106640</v>
      </c>
      <c r="P110">
        <f t="shared" si="22"/>
        <v>7608.342279334321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114</v>
      </c>
      <c r="E111" s="42">
        <f t="shared" si="28"/>
        <v>0</v>
      </c>
      <c r="F111" s="3"/>
      <c r="G111" s="4">
        <f t="shared" si="26"/>
        <v>1.4809608068399187</v>
      </c>
      <c r="H111" s="4">
        <f t="shared" si="18"/>
        <v>0.5830554357637475</v>
      </c>
      <c r="I111" s="5">
        <f t="shared" si="19"/>
        <v>0.8366645846346034</v>
      </c>
      <c r="J111" s="9">
        <f t="shared" si="20"/>
        <v>-0.16333541536539664</v>
      </c>
      <c r="K111" s="7">
        <f t="shared" si="27"/>
        <v>1.2549090909090879</v>
      </c>
      <c r="L111" s="5">
        <f t="shared" si="24"/>
        <v>0.0172272963540506</v>
      </c>
      <c r="M111" s="6">
        <f t="shared" si="21"/>
        <v>0.014413468748438962</v>
      </c>
      <c r="O111">
        <f t="shared" si="25"/>
        <v>99180</v>
      </c>
      <c r="P111">
        <f t="shared" si="22"/>
        <v>16396.81137560565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150</v>
      </c>
      <c r="E112" s="42">
        <f t="shared" si="28"/>
        <v>0</v>
      </c>
      <c r="F112" s="3"/>
      <c r="G112" s="4">
        <f t="shared" si="26"/>
        <v>1.9486326405788403</v>
      </c>
      <c r="H112" s="4">
        <f t="shared" si="18"/>
        <v>0.7671782049522994</v>
      </c>
      <c r="I112" s="5">
        <f t="shared" si="19"/>
        <v>1.1008744534665833</v>
      </c>
      <c r="J112" s="9">
        <f t="shared" si="20"/>
        <v>0.1008744534665833</v>
      </c>
      <c r="K112" s="7">
        <f t="shared" si="27"/>
        <v>1.2693333333333356</v>
      </c>
      <c r="L112" s="5">
        <f t="shared" si="24"/>
        <v>0.017425311254671946</v>
      </c>
      <c r="M112" s="6">
        <f t="shared" si="21"/>
        <v>0.01918308000397208</v>
      </c>
      <c r="O112">
        <f t="shared" si="25"/>
        <v>132000</v>
      </c>
      <c r="P112">
        <f t="shared" si="22"/>
        <v>15094.719528123022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124</v>
      </c>
      <c r="E113" s="42">
        <f t="shared" si="28"/>
        <v>0</v>
      </c>
      <c r="F113" s="3"/>
      <c r="G113" s="4">
        <f t="shared" si="26"/>
        <v>1.6108696495451746</v>
      </c>
      <c r="H113" s="4">
        <f t="shared" si="18"/>
        <v>0.6342006494272341</v>
      </c>
      <c r="I113" s="5">
        <f t="shared" si="19"/>
        <v>0.9100562148657089</v>
      </c>
      <c r="J113" s="9">
        <f t="shared" si="20"/>
        <v>-0.08994378513429113</v>
      </c>
      <c r="K113" s="7">
        <f t="shared" si="27"/>
        <v>1.2837575757575763</v>
      </c>
      <c r="L113" s="5">
        <f t="shared" si="24"/>
        <v>0.017623326155293197</v>
      </c>
      <c r="M113" s="6">
        <f t="shared" si="21"/>
        <v>0.016038217494229973</v>
      </c>
      <c r="O113">
        <f t="shared" si="25"/>
        <v>110360</v>
      </c>
      <c r="P113">
        <f t="shared" si="22"/>
        <v>7873.749568148308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78</v>
      </c>
      <c r="E114" s="42">
        <f t="shared" si="28"/>
        <v>0</v>
      </c>
      <c r="F114" s="3"/>
      <c r="G114" s="4">
        <f t="shared" si="26"/>
        <v>1.0132889731009969</v>
      </c>
      <c r="H114" s="4">
        <f t="shared" si="18"/>
        <v>0.3989326665751956</v>
      </c>
      <c r="I114" s="5">
        <f t="shared" si="19"/>
        <v>0.5724547158026233</v>
      </c>
      <c r="J114" s="9">
        <f t="shared" si="20"/>
        <v>-0.4275452841973767</v>
      </c>
      <c r="K114" s="7">
        <f t="shared" si="27"/>
        <v>1.2981818181818099</v>
      </c>
      <c r="L114" s="5">
        <f t="shared" si="24"/>
        <v>0.017821341055914344</v>
      </c>
      <c r="M114" s="6">
        <f t="shared" si="21"/>
        <v>0.010201910729385068</v>
      </c>
      <c r="O114">
        <f t="shared" si="25"/>
        <v>70200</v>
      </c>
      <c r="P114">
        <f t="shared" si="22"/>
        <v>49362.21866441964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16</v>
      </c>
      <c r="E115" s="42">
        <f t="shared" si="28"/>
        <v>0</v>
      </c>
      <c r="F115" s="3"/>
      <c r="G115" s="4">
        <f t="shared" si="26"/>
        <v>0.20785414832840962</v>
      </c>
      <c r="H115" s="4">
        <f t="shared" si="18"/>
        <v>0.08183234186157859</v>
      </c>
      <c r="I115" s="5">
        <f t="shared" si="19"/>
        <v>0.11742660836976888</v>
      </c>
      <c r="J115" s="9">
        <f t="shared" si="20"/>
        <v>-0.8825733916302311</v>
      </c>
      <c r="K115" s="7">
        <f t="shared" si="27"/>
        <v>1.3126060606060648</v>
      </c>
      <c r="L115" s="5">
        <f t="shared" si="24"/>
        <v>0.01801935595653579</v>
      </c>
      <c r="M115" s="6">
        <f t="shared" si="21"/>
        <v>0.0021159518549835905</v>
      </c>
      <c r="O115">
        <f t="shared" si="25"/>
        <v>14560</v>
      </c>
      <c r="P115">
        <f t="shared" si="22"/>
        <v>106330.68776069097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42</v>
      </c>
      <c r="E116" s="42">
        <f t="shared" si="28"/>
        <v>0</v>
      </c>
      <c r="F116" s="3"/>
      <c r="G116" s="4">
        <f t="shared" si="26"/>
        <v>0.5456171393620752</v>
      </c>
      <c r="H116" s="4">
        <f t="shared" si="18"/>
        <v>0.2148098973866438</v>
      </c>
      <c r="I116" s="5">
        <f t="shared" si="19"/>
        <v>0.3082448469706433</v>
      </c>
      <c r="J116" s="9">
        <f t="shared" si="20"/>
        <v>-0.6917551530293566</v>
      </c>
      <c r="K116" s="7">
        <f t="shared" si="27"/>
        <v>1.3270303030303054</v>
      </c>
      <c r="L116" s="5">
        <f t="shared" si="24"/>
        <v>0.018217370857157036</v>
      </c>
      <c r="M116" s="6">
        <f t="shared" si="21"/>
        <v>0.005615410692071828</v>
      </c>
      <c r="O116">
        <f t="shared" si="25"/>
        <v>38640</v>
      </c>
      <c r="P116">
        <f t="shared" si="22"/>
        <v>83579.15685696229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84</v>
      </c>
      <c r="E117" s="42">
        <f t="shared" si="28"/>
        <v>0</v>
      </c>
      <c r="F117" s="3"/>
      <c r="G117" s="4">
        <f t="shared" si="26"/>
        <v>1.0912342787241505</v>
      </c>
      <c r="H117" s="4">
        <f t="shared" si="18"/>
        <v>0.4296197947732876</v>
      </c>
      <c r="I117" s="5">
        <f t="shared" si="19"/>
        <v>0.6164896939412866</v>
      </c>
      <c r="J117" s="9">
        <f t="shared" si="20"/>
        <v>-0.3835103060587134</v>
      </c>
      <c r="K117" s="7">
        <f t="shared" si="27"/>
        <v>1.341454545454539</v>
      </c>
      <c r="L117" s="5">
        <f t="shared" si="24"/>
        <v>0.018415385757778187</v>
      </c>
      <c r="M117" s="6">
        <f t="shared" si="21"/>
        <v>0.011352895529623402</v>
      </c>
      <c r="O117">
        <f t="shared" si="25"/>
        <v>78120</v>
      </c>
      <c r="P117">
        <f t="shared" si="22"/>
        <v>45427.625953233626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146</v>
      </c>
      <c r="E118" s="42">
        <f t="shared" si="28"/>
        <v>0</v>
      </c>
      <c r="F118" s="3"/>
      <c r="G118" s="4">
        <f t="shared" si="26"/>
        <v>1.8966691034967378</v>
      </c>
      <c r="H118" s="4">
        <f t="shared" si="18"/>
        <v>0.7467201194869046</v>
      </c>
      <c r="I118" s="5">
        <f t="shared" si="19"/>
        <v>1.071517801374141</v>
      </c>
      <c r="J118" s="9">
        <f t="shared" si="20"/>
        <v>0.0715178013741411</v>
      </c>
      <c r="K118" s="7">
        <f t="shared" si="27"/>
        <v>1.3558787878787868</v>
      </c>
      <c r="L118" s="5">
        <f t="shared" si="24"/>
        <v>0.01861340065839953</v>
      </c>
      <c r="M118" s="6">
        <f t="shared" si="21"/>
        <v>0.019944590149584256</v>
      </c>
      <c r="O118">
        <f t="shared" si="25"/>
        <v>137240</v>
      </c>
      <c r="P118">
        <f t="shared" si="22"/>
        <v>12363.904950495045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148</v>
      </c>
      <c r="E119" s="42">
        <f t="shared" si="28"/>
        <v>0</v>
      </c>
      <c r="F119" s="3"/>
      <c r="G119" s="4">
        <f t="shared" si="26"/>
        <v>1.922650872037789</v>
      </c>
      <c r="H119" s="4">
        <f t="shared" si="18"/>
        <v>0.756949162219602</v>
      </c>
      <c r="I119" s="5">
        <f t="shared" si="19"/>
        <v>1.0861961274203622</v>
      </c>
      <c r="J119" s="9">
        <f t="shared" si="20"/>
        <v>0.0861961274203622</v>
      </c>
      <c r="K119" s="7">
        <f t="shared" si="27"/>
        <v>1.3703030303030346</v>
      </c>
      <c r="L119" s="5">
        <f t="shared" si="24"/>
        <v>0.018811415559020876</v>
      </c>
      <c r="M119" s="6">
        <f t="shared" si="21"/>
        <v>0.020432886731503622</v>
      </c>
      <c r="O119">
        <f t="shared" si="25"/>
        <v>140600</v>
      </c>
      <c r="P119">
        <f t="shared" si="22"/>
        <v>14395.435854223715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164</v>
      </c>
      <c r="E120" s="42">
        <f t="shared" si="28"/>
        <v>0</v>
      </c>
      <c r="F120" s="3"/>
      <c r="G120" s="4">
        <f t="shared" si="26"/>
        <v>2.130505020366199</v>
      </c>
      <c r="H120" s="4">
        <f t="shared" si="18"/>
        <v>0.8387815040811806</v>
      </c>
      <c r="I120" s="5">
        <f t="shared" si="19"/>
        <v>1.2036227357901312</v>
      </c>
      <c r="J120" s="9">
        <f t="shared" si="20"/>
        <v>0.20362273579013124</v>
      </c>
      <c r="K120" s="7">
        <f t="shared" si="27"/>
        <v>1.3847272727272752</v>
      </c>
      <c r="L120" s="5">
        <f t="shared" si="24"/>
        <v>0.019009430459642124</v>
      </c>
      <c r="M120" s="6">
        <f t="shared" si="21"/>
        <v>0.022880182695646706</v>
      </c>
      <c r="O120">
        <f t="shared" si="25"/>
        <v>157440</v>
      </c>
      <c r="P120">
        <f t="shared" si="22"/>
        <v>29906.96675795239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112</v>
      </c>
      <c r="E121" s="42">
        <f t="shared" si="28"/>
        <v>0</v>
      </c>
      <c r="F121" s="3"/>
      <c r="G121" s="4">
        <f t="shared" si="26"/>
        <v>1.4549790382988674</v>
      </c>
      <c r="H121" s="4">
        <f aca="true" t="shared" si="29" ref="H121:H152">G121/2.54</f>
        <v>0.5728263930310502</v>
      </c>
      <c r="I121" s="5">
        <f aca="true" t="shared" si="30" ref="I121:I152">(G121/$J$13)</f>
        <v>0.8219862585883823</v>
      </c>
      <c r="J121" s="9">
        <f aca="true" t="shared" si="31" ref="J121:J152">IF(C121&gt;0,I121-1,0)</f>
        <v>-0.17801374141161774</v>
      </c>
      <c r="K121" s="7">
        <f t="shared" si="27"/>
        <v>1.399151515151516</v>
      </c>
      <c r="L121" s="5">
        <f t="shared" si="24"/>
        <v>0.01920744536026337</v>
      </c>
      <c r="M121" s="6">
        <f aca="true" t="shared" si="32" ref="M121:M152">L121*I121</f>
        <v>0.01578825614872367</v>
      </c>
      <c r="O121">
        <f t="shared" si="25"/>
        <v>108640</v>
      </c>
      <c r="P121">
        <f aca="true" t="shared" si="33" ref="P121:P152">C121*ABS(D121-O$207)</f>
        <v>20221.502338318944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127</v>
      </c>
      <c r="E122" s="42">
        <f t="shared" si="28"/>
        <v>0</v>
      </c>
      <c r="F122" s="3"/>
      <c r="G122" s="4">
        <f t="shared" si="26"/>
        <v>1.6498423023567514</v>
      </c>
      <c r="H122" s="4">
        <f t="shared" si="29"/>
        <v>0.6495442135262801</v>
      </c>
      <c r="I122" s="5">
        <f t="shared" si="30"/>
        <v>0.9320737039350405</v>
      </c>
      <c r="J122" s="9">
        <f t="shared" si="31"/>
        <v>-0.06792629606495948</v>
      </c>
      <c r="K122" s="7">
        <f t="shared" si="27"/>
        <v>1.4135757575757566</v>
      </c>
      <c r="L122" s="5">
        <f t="shared" si="24"/>
        <v>0.01940546026088462</v>
      </c>
      <c r="M122" s="6">
        <f t="shared" si="32"/>
        <v>0.018087319221926964</v>
      </c>
      <c r="O122">
        <f t="shared" si="25"/>
        <v>124460</v>
      </c>
      <c r="P122">
        <f t="shared" si="33"/>
        <v>5729.971434590272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102</v>
      </c>
      <c r="E123" s="42">
        <f t="shared" si="28"/>
        <v>0</v>
      </c>
      <c r="F123" s="3"/>
      <c r="G123" s="4">
        <f t="shared" si="26"/>
        <v>1.3250701955936115</v>
      </c>
      <c r="H123" s="4">
        <f t="shared" si="29"/>
        <v>0.5216811793675635</v>
      </c>
      <c r="I123" s="5">
        <f t="shared" si="30"/>
        <v>0.7485946283572767</v>
      </c>
      <c r="J123" s="9">
        <f t="shared" si="31"/>
        <v>-0.25140537164272325</v>
      </c>
      <c r="K123" s="7">
        <f t="shared" si="27"/>
        <v>1.4279999999999973</v>
      </c>
      <c r="L123" s="5">
        <f t="shared" si="24"/>
        <v>0.019603475161505866</v>
      </c>
      <c r="M123" s="6">
        <f t="shared" si="32"/>
        <v>0.01467505620303859</v>
      </c>
      <c r="O123">
        <f t="shared" si="25"/>
        <v>100980</v>
      </c>
      <c r="P123">
        <f t="shared" si="33"/>
        <v>30538.4405308616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116</v>
      </c>
      <c r="E124" s="42">
        <f t="shared" si="28"/>
        <v>0</v>
      </c>
      <c r="F124" s="3"/>
      <c r="G124" s="4">
        <f t="shared" si="26"/>
        <v>1.5069425753809698</v>
      </c>
      <c r="H124" s="4">
        <f t="shared" si="29"/>
        <v>0.5932844784964448</v>
      </c>
      <c r="I124" s="5">
        <f t="shared" si="30"/>
        <v>0.8513429106808245</v>
      </c>
      <c r="J124" s="9">
        <f t="shared" si="31"/>
        <v>-0.14865708931917554</v>
      </c>
      <c r="K124" s="7">
        <f t="shared" si="27"/>
        <v>1.442424242424238</v>
      </c>
      <c r="L124" s="5">
        <f t="shared" si="24"/>
        <v>0.019801490062127114</v>
      </c>
      <c r="M124" s="6">
        <f t="shared" si="32"/>
        <v>0.016857858185308716</v>
      </c>
      <c r="O124">
        <f t="shared" si="25"/>
        <v>116000</v>
      </c>
      <c r="P124">
        <f t="shared" si="33"/>
        <v>16846.90962713293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50500</v>
      </c>
      <c r="D206" s="3">
        <f>SUM(D25:D204)</f>
        <v>12808</v>
      </c>
      <c r="E206" s="3">
        <f>SUM(E25:E204)</f>
        <v>817.5319148936171</v>
      </c>
      <c r="F206" s="3"/>
      <c r="G206" s="4">
        <f>SUM(G25:G204)</f>
        <v>177.00770823073609</v>
      </c>
      <c r="H206" s="28">
        <f>SUM(H25:H204)</f>
        <v>69.68807410658904</v>
      </c>
      <c r="I206" s="3"/>
      <c r="J206" s="3"/>
      <c r="K206" s="28">
        <f>SUM(K25:K204)</f>
        <v>72.84422727272727</v>
      </c>
      <c r="L206" s="8">
        <f>SUM(L25:L204)</f>
        <v>1</v>
      </c>
      <c r="M206" s="4">
        <f>SUM(M25:M204)</f>
        <v>0.9749857460346659</v>
      </c>
      <c r="O206">
        <f>SUM(O25:O205)</f>
        <v>6708768.936170213</v>
      </c>
      <c r="P206" s="21">
        <f>SUM(P25:P205)</f>
        <v>966309.8640825782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132.84690962713293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2011-05-24T13:19:55Z</dcterms:modified>
  <cp:category/>
  <cp:version/>
  <cp:contentType/>
  <cp:contentStatus/>
</cp:coreProperties>
</file>