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<sst xmlns="http://schemas.openxmlformats.org/spreadsheetml/2006/main" count="58" uniqueCount="51">
  <si>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</si>
  <si>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</si>
  <si>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</si>
  <si>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</si>
  <si>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</si>
  <si>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</si>
  <si>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</si>
  <si>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</si>
  <si>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</si>
  <si>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</si>
  <si>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</si>
  <si>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</si>
  <si>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</si>
  <si>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</si>
  <si>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</si>
  <si>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</si>
  <si>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</si>
  <si>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</si>
  <si>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</si>
  <si>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</si>
  <si>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</si>
  <si>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</si>
  <si>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</si>
  <si>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</si>
  <si>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</si>
  <si>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</si>
  <si>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</si>
  <si>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</si>
  <si>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</si>
  <si>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</si>
  <si>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</si>
  <si>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</si>
  <si>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</si>
  <si>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</si>
  <si>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</si>
  <si>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</si>
  <si>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</si>
  <si>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</si>
  <si>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</si>
  <si>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</si>
  <si>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</si>
  <si>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</si>
  <si>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</si>
  <si>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</si>
  <si>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</si>
  <si>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</si>
  <si>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</si>
  <si>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</si>
  <si>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</si>
  <si>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630 renkie</t>
  </si>
  <si>
    <t>Marion 6-10-09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</si>
</sst>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29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34</c:v>
                </c:pt>
                <c:pt idx="17">
                  <c:v>32</c:v>
                </c:pt>
                <c:pt idx="18">
                  <c:v>28</c:v>
                </c:pt>
                <c:pt idx="19">
                  <c:v>31</c:v>
                </c:pt>
                <c:pt idx="20">
                  <c:v>36</c:v>
                </c:pt>
                <c:pt idx="21">
                  <c:v>30</c:v>
                </c:pt>
                <c:pt idx="22">
                  <c:v>36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36</c:v>
                </c:pt>
                <c:pt idx="28">
                  <c:v>29</c:v>
                </c:pt>
                <c:pt idx="29">
                  <c:v>31</c:v>
                </c:pt>
                <c:pt idx="30">
                  <c:v>35</c:v>
                </c:pt>
                <c:pt idx="31">
                  <c:v>31</c:v>
                </c:pt>
                <c:pt idx="32">
                  <c:v>34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39</c:v>
                </c:pt>
                <c:pt idx="43">
                  <c:v>32</c:v>
                </c:pt>
                <c:pt idx="44">
                  <c:v>49</c:v>
                </c:pt>
                <c:pt idx="45">
                  <c:v>42</c:v>
                </c:pt>
                <c:pt idx="46">
                  <c:v>38</c:v>
                </c:pt>
                <c:pt idx="47">
                  <c:v>36</c:v>
                </c:pt>
                <c:pt idx="48">
                  <c:v>44</c:v>
                </c:pt>
                <c:pt idx="49">
                  <c:v>44</c:v>
                </c:pt>
                <c:pt idx="50">
                  <c:v>35</c:v>
                </c:pt>
                <c:pt idx="51">
                  <c:v>36</c:v>
                </c:pt>
                <c:pt idx="52">
                  <c:v>32</c:v>
                </c:pt>
                <c:pt idx="53">
                  <c:v>39</c:v>
                </c:pt>
                <c:pt idx="54">
                  <c:v>48</c:v>
                </c:pt>
                <c:pt idx="55">
                  <c:v>54</c:v>
                </c:pt>
                <c:pt idx="56">
                  <c:v>56</c:v>
                </c:pt>
                <c:pt idx="57">
                  <c:v>61</c:v>
                </c:pt>
                <c:pt idx="58">
                  <c:v>50</c:v>
                </c:pt>
                <c:pt idx="59">
                  <c:v>52</c:v>
                </c:pt>
                <c:pt idx="60">
                  <c:v>42</c:v>
                </c:pt>
                <c:pt idx="61">
                  <c:v>38</c:v>
                </c:pt>
                <c:pt idx="62">
                  <c:v>36</c:v>
                </c:pt>
                <c:pt idx="63">
                  <c:v>24</c:v>
                </c:pt>
              </c:numCache>
            </c:numRef>
          </c:yVal>
          <c:smooth val="0"/>
        </c:ser>
        <c:axId val="539399"/>
        <c:axId val="30745744"/>
      </c:scatterChart>
      <c:valAx>
        <c:axId val="53939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45744"/>
        <c:crosses val="autoZero"/>
        <c:crossBetween val="midCat"/>
        <c:dispUnits/>
      </c:valAx>
      <c:valAx>
        <c:axId val="30745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0.15075</cdr:y>
    </cdr:from>
    <cdr:to>
      <cdr:x>0.26075</cdr:x>
      <cdr:y>0.78875</cdr:y>
    </cdr:to>
    <cdr:sp>
      <cdr:nvSpPr>
        <cdr:cNvPr id="1" name="Line 4"/>
        <cdr:cNvSpPr>
          <a:spLocks/>
        </cdr:cNvSpPr>
      </cdr:nvSpPr>
      <cdr:spPr>
        <a:xfrm>
          <a:off x="2257425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0.08025</cdr:y>
    </cdr:from>
    <cdr:to>
      <cdr:x>0.6375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196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0.2275</cdr:x>
      <cdr:y>0.11425</cdr:y>
    </cdr:from>
    <cdr:to>
      <cdr:x>0.31175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1971675" y="6762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0.42975</cdr:x>
      <cdr:y>0.14775</cdr:y>
    </cdr:from>
    <cdr:to>
      <cdr:x>0.43525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24275" y="866775"/>
          <a:ext cx="476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0.11975</cdr:y>
    </cdr:from>
    <cdr:to>
      <cdr:x>0.50525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0.59875</cdr:x>
      <cdr:y>0.11425</cdr:y>
    </cdr:from>
    <cdr:to>
      <cdr:x>0.60725</cdr:x>
      <cdr:y>0.79025</cdr:y>
    </cdr:to>
    <cdr:sp>
      <cdr:nvSpPr>
        <cdr:cNvPr id="6" name="Line 16"/>
        <cdr:cNvSpPr>
          <a:spLocks/>
        </cdr:cNvSpPr>
      </cdr:nvSpPr>
      <cdr:spPr>
        <a:xfrm flipH="1" flipV="1">
          <a:off x="5181600" y="6762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0.15775</cdr:y>
    </cdr:from>
    <cdr:to>
      <cdr:x>0.786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00850" y="933450"/>
          <a:ext cx="95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0.1175</cdr:y>
    </cdr:from>
    <cdr:to>
      <cdr:x>0.84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34150" y="6953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204" sqref="U20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82.72947536309371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-0.05130070930684333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0.22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/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22.4</v>
      </c>
      <c r="J11" s="38" t="s">
        <v>48</v>
      </c>
      <c r="K11" s="60">
        <f>(60/H12)</f>
        <v>0.45187310007095544</v>
      </c>
      <c r="M11" s="14"/>
    </row>
    <row r="12" spans="2:13" ht="12.75">
      <c r="B12" s="38" t="s">
        <v>36</v>
      </c>
      <c r="H12" s="48">
        <f>(H11/J14)</f>
        <v>132.78064126981334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0.428496198360618</v>
      </c>
      <c r="Q13" s="38"/>
    </row>
    <row r="14" spans="3:17" ht="13.5" thickBot="1">
      <c r="C14" s="14" t="s">
        <v>22</v>
      </c>
      <c r="D14" s="49">
        <v>630</v>
      </c>
      <c r="E14" s="30"/>
      <c r="H14" s="14" t="s">
        <v>17</v>
      </c>
      <c r="J14" s="56">
        <f>(J13/2.54)</f>
        <v>0.16869929069315667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35.18333333333333</v>
      </c>
    </row>
    <row r="17" spans="3:10" ht="12.75">
      <c r="C17" s="14" t="s">
        <v>37</v>
      </c>
      <c r="D17" s="47">
        <v>60</v>
      </c>
      <c r="E17" s="30"/>
      <c r="H17" s="27" t="s">
        <v>19</v>
      </c>
      <c r="J17" s="58">
        <f>0.7*(D206/D18)</f>
        <v>23.089062499999997</v>
      </c>
    </row>
    <row r="18" spans="3:10" ht="12.75">
      <c r="C18" s="14" t="s">
        <v>38</v>
      </c>
      <c r="D18" s="51">
        <v>64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/>
      <c r="D25" s="43"/>
      <c r="E25" s="42">
        <f aca="true" t="shared" si="0" ref="E25:E88">IF(AND(D25="",C25&lt;&gt;""),$J$16,0)</f>
        <v>0</v>
      </c>
      <c r="F25" s="3"/>
      <c r="G25" s="4">
        <f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9">
        <f aca="true" t="shared" si="3" ref="J25:J56">IF(C25&gt;0,I25-1,0)</f>
        <v>0</v>
      </c>
      <c r="K25" s="7">
        <f>(((C25+(D15/2))^2)*3.1416)/43560</f>
        <v>0.0018030303030303028</v>
      </c>
      <c r="L25" s="5">
        <f>(K25/K$206)</f>
        <v>6.4E-05</v>
      </c>
      <c r="M25" s="6">
        <f aca="true" t="shared" si="4" ref="M25:M56">L25*I25</f>
        <v>0</v>
      </c>
      <c r="N25" s="2"/>
      <c r="O25">
        <f>(D25+E25)*C25</f>
        <v>0</v>
      </c>
      <c r="P25">
        <f aca="true" t="shared" si="5" ref="P25:P56">C25*ABS(D25-O$207)</f>
        <v>0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/>
      <c r="D26" s="43"/>
      <c r="E26" s="42">
        <f t="shared" si="0"/>
        <v>0</v>
      </c>
      <c r="F26" s="3"/>
      <c r="G26" s="4">
        <f>(D26+E26)/$J$19</f>
        <v>0</v>
      </c>
      <c r="H26" s="4">
        <f t="shared" si="1"/>
        <v>0</v>
      </c>
      <c r="I26" s="5">
        <f t="shared" si="2"/>
        <v>0</v>
      </c>
      <c r="J26" s="9">
        <f t="shared" si="3"/>
        <v>0</v>
      </c>
      <c r="K26" s="7">
        <f>IF(C26&gt;0,(((C26+(D$15/2))^2*3.1416)/43560)-(((C25+(D$15/2))^2*3.1416)/43560),0)</f>
        <v>0</v>
      </c>
      <c r="L26" s="5">
        <f aca="true" t="shared" si="7" ref="L26:L89">(K26/K$206)</f>
        <v>0</v>
      </c>
      <c r="M26" s="6">
        <f t="shared" si="4"/>
        <v>0</v>
      </c>
      <c r="O26">
        <f aca="true" t="shared" si="8" ref="O26:O89">(D26+E26)*C26</f>
        <v>0</v>
      </c>
      <c r="P26">
        <f t="shared" si="5"/>
        <v>0</v>
      </c>
    </row>
    <row r="27" spans="1:16" ht="13.5" thickBot="1">
      <c r="A27" s="3">
        <f t="shared" si="6"/>
        <v>3</v>
      </c>
      <c r="B27" s="3"/>
      <c r="C27" s="12"/>
      <c r="D27" s="43"/>
      <c r="E27" s="42">
        <f t="shared" si="0"/>
        <v>0</v>
      </c>
      <c r="F27" s="3"/>
      <c r="G27" s="4">
        <f aca="true" t="shared" si="9" ref="G27:G90">(D27+E27)/$J$19</f>
        <v>0</v>
      </c>
      <c r="H27" s="4">
        <f t="shared" si="1"/>
        <v>0</v>
      </c>
      <c r="I27" s="5">
        <f t="shared" si="2"/>
        <v>0</v>
      </c>
      <c r="J27" s="9">
        <f t="shared" si="3"/>
        <v>0</v>
      </c>
      <c r="K27" s="7">
        <f aca="true" t="shared" si="10" ref="K27:K90">IF(C27&gt;0,(((C27+(D$15/2))^2*3.1416)/43560)-(((C26+(D$15/2))^2*3.1416)/43560),0)</f>
        <v>0</v>
      </c>
      <c r="L27" s="5">
        <f t="shared" si="7"/>
        <v>0</v>
      </c>
      <c r="M27" s="6">
        <f t="shared" si="4"/>
        <v>0</v>
      </c>
      <c r="O27">
        <f t="shared" si="8"/>
        <v>0</v>
      </c>
      <c r="P27">
        <f t="shared" si="5"/>
        <v>0</v>
      </c>
    </row>
    <row r="28" spans="1:16" ht="13.5" thickBot="1">
      <c r="A28" s="3">
        <f t="shared" si="6"/>
        <v>4</v>
      </c>
      <c r="B28" s="3"/>
      <c r="C28" s="12"/>
      <c r="D28" s="43"/>
      <c r="E28" s="42">
        <f t="shared" si="0"/>
        <v>0</v>
      </c>
      <c r="F28" s="3"/>
      <c r="G28" s="4">
        <f t="shared" si="9"/>
        <v>0</v>
      </c>
      <c r="H28" s="4">
        <f t="shared" si="1"/>
        <v>0</v>
      </c>
      <c r="I28" s="5">
        <f t="shared" si="2"/>
        <v>0</v>
      </c>
      <c r="J28" s="9">
        <f t="shared" si="3"/>
        <v>0</v>
      </c>
      <c r="K28" s="7">
        <f t="shared" si="10"/>
        <v>0</v>
      </c>
      <c r="L28" s="5">
        <f t="shared" si="7"/>
        <v>0</v>
      </c>
      <c r="M28" s="6">
        <f t="shared" si="4"/>
        <v>0</v>
      </c>
      <c r="O28">
        <f t="shared" si="8"/>
        <v>0</v>
      </c>
      <c r="P28">
        <f t="shared" si="5"/>
        <v>0</v>
      </c>
    </row>
    <row r="29" spans="1:16" ht="13.5" thickBot="1">
      <c r="A29" s="3">
        <f t="shared" si="6"/>
        <v>5</v>
      </c>
      <c r="B29" s="3"/>
      <c r="C29" s="12">
        <v>50</v>
      </c>
      <c r="D29" s="43">
        <v>29</v>
      </c>
      <c r="E29" s="42">
        <f t="shared" si="0"/>
        <v>0</v>
      </c>
      <c r="F29" s="3"/>
      <c r="G29" s="4">
        <f t="shared" si="9"/>
        <v>0.37673564384524244</v>
      </c>
      <c r="H29" s="4">
        <f t="shared" si="1"/>
        <v>0.1483211196241112</v>
      </c>
      <c r="I29" s="5">
        <f t="shared" si="2"/>
        <v>0.8792041686404546</v>
      </c>
      <c r="J29" s="9">
        <f t="shared" si="3"/>
        <v>-0.12079583135954541</v>
      </c>
      <c r="K29" s="7">
        <f t="shared" si="10"/>
        <v>0.21636363636363637</v>
      </c>
      <c r="L29" s="5">
        <f t="shared" si="7"/>
        <v>0.00768</v>
      </c>
      <c r="M29" s="6">
        <f t="shared" si="4"/>
        <v>0.0067522880151586915</v>
      </c>
      <c r="O29">
        <f t="shared" si="8"/>
        <v>1450</v>
      </c>
      <c r="P29">
        <f t="shared" si="5"/>
        <v>477.27740607308283</v>
      </c>
    </row>
    <row r="30" spans="1:16" ht="13.5" thickBot="1">
      <c r="A30" s="3">
        <f t="shared" si="6"/>
        <v>6</v>
      </c>
      <c r="B30" s="3"/>
      <c r="C30" s="12">
        <v>60</v>
      </c>
      <c r="D30" s="43">
        <v>34</v>
      </c>
      <c r="E30" s="42">
        <f t="shared" si="0"/>
        <v>0</v>
      </c>
      <c r="F30" s="3"/>
      <c r="G30" s="4">
        <f t="shared" si="9"/>
        <v>0.44169006519787046</v>
      </c>
      <c r="H30" s="4">
        <f t="shared" si="1"/>
        <v>0.17389372645585452</v>
      </c>
      <c r="I30" s="5">
        <f t="shared" si="2"/>
        <v>1.030791094268119</v>
      </c>
      <c r="J30" s="9">
        <f t="shared" si="3"/>
        <v>0.0307910942681191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0.0031665902415916615</v>
      </c>
      <c r="O30">
        <f t="shared" si="8"/>
        <v>2040</v>
      </c>
      <c r="P30">
        <f t="shared" si="5"/>
        <v>272.73288728769944</v>
      </c>
    </row>
    <row r="31" spans="1:16" ht="13.5" thickBot="1">
      <c r="A31" s="3">
        <f t="shared" si="6"/>
        <v>7</v>
      </c>
      <c r="B31" s="3"/>
      <c r="C31" s="12">
        <v>70</v>
      </c>
      <c r="D31" s="43">
        <v>32</v>
      </c>
      <c r="E31" s="42">
        <f t="shared" si="0"/>
        <v>0</v>
      </c>
      <c r="F31" s="3"/>
      <c r="G31" s="4">
        <f t="shared" si="9"/>
        <v>0.41570829665681924</v>
      </c>
      <c r="H31" s="4">
        <f t="shared" si="1"/>
        <v>0.16366468372315718</v>
      </c>
      <c r="I31" s="5">
        <f t="shared" si="2"/>
        <v>0.9701563240170533</v>
      </c>
      <c r="J31" s="9">
        <f t="shared" si="3"/>
        <v>-0.029843675982946682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0.00347704026527712</v>
      </c>
      <c r="O31">
        <f t="shared" si="8"/>
        <v>2240</v>
      </c>
      <c r="P31">
        <f t="shared" si="5"/>
        <v>458.188368502316</v>
      </c>
    </row>
    <row r="32" spans="1:16" ht="13.5" thickBot="1">
      <c r="A32" s="3">
        <f t="shared" si="6"/>
        <v>8</v>
      </c>
      <c r="B32" s="3"/>
      <c r="C32" s="12">
        <v>80</v>
      </c>
      <c r="D32" s="43">
        <v>32</v>
      </c>
      <c r="E32" s="42">
        <f t="shared" si="0"/>
        <v>0</v>
      </c>
      <c r="F32" s="3"/>
      <c r="G32" s="4">
        <f t="shared" si="9"/>
        <v>0.41570829665681924</v>
      </c>
      <c r="H32" s="4">
        <f t="shared" si="1"/>
        <v>0.16366468372315718</v>
      </c>
      <c r="I32" s="5">
        <f t="shared" si="2"/>
        <v>0.9701563240170533</v>
      </c>
      <c r="J32" s="9">
        <f t="shared" si="3"/>
        <v>-0.029843675982946682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0.003973760303173852</v>
      </c>
      <c r="O32">
        <f t="shared" si="8"/>
        <v>2560</v>
      </c>
      <c r="P32">
        <f t="shared" si="5"/>
        <v>523.6438497169326</v>
      </c>
    </row>
    <row r="33" spans="1:16" ht="13.5" thickBot="1">
      <c r="A33" s="3">
        <f t="shared" si="6"/>
        <v>9</v>
      </c>
      <c r="B33" s="3"/>
      <c r="C33" s="12">
        <v>90</v>
      </c>
      <c r="D33" s="43">
        <v>27</v>
      </c>
      <c r="E33" s="42">
        <f t="shared" si="0"/>
        <v>0</v>
      </c>
      <c r="F33" s="3"/>
      <c r="G33" s="4">
        <f t="shared" si="9"/>
        <v>0.3507538753041913</v>
      </c>
      <c r="H33" s="4">
        <f t="shared" si="1"/>
        <v>0.1380920768914139</v>
      </c>
      <c r="I33" s="5">
        <f t="shared" si="2"/>
        <v>0.8185693983893888</v>
      </c>
      <c r="J33" s="9">
        <f t="shared" si="3"/>
        <v>-0.1814306016106112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0.0037719677877783007</v>
      </c>
      <c r="O33">
        <f t="shared" si="8"/>
        <v>2430</v>
      </c>
      <c r="P33">
        <f t="shared" si="5"/>
        <v>1039.099330931549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34</v>
      </c>
      <c r="E34" s="42">
        <f t="shared" si="0"/>
        <v>0</v>
      </c>
      <c r="F34" s="3"/>
      <c r="G34" s="4">
        <f t="shared" si="9"/>
        <v>0.44169006519787046</v>
      </c>
      <c r="H34" s="4">
        <f t="shared" si="1"/>
        <v>0.17389372645585452</v>
      </c>
      <c r="I34" s="5">
        <f t="shared" si="2"/>
        <v>1.030791094268119</v>
      </c>
      <c r="J34" s="9">
        <f t="shared" si="3"/>
        <v>0.0307910942681191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0.005277650402652771</v>
      </c>
      <c r="O34">
        <f t="shared" si="8"/>
        <v>3400</v>
      </c>
      <c r="P34">
        <f t="shared" si="5"/>
        <v>454.55481214616566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32</v>
      </c>
      <c r="E35" s="42">
        <f t="shared" si="0"/>
        <v>0</v>
      </c>
      <c r="F35" s="3"/>
      <c r="G35" s="4">
        <f t="shared" si="9"/>
        <v>0.41570829665681924</v>
      </c>
      <c r="H35" s="4">
        <f t="shared" si="1"/>
        <v>0.16366468372315718</v>
      </c>
      <c r="I35" s="5">
        <f t="shared" si="2"/>
        <v>0.9701563240170533</v>
      </c>
      <c r="J35" s="9">
        <f t="shared" si="3"/>
        <v>-0.029843675982946682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0.005463920416864042</v>
      </c>
      <c r="O35">
        <f t="shared" si="8"/>
        <v>3520</v>
      </c>
      <c r="P35">
        <f t="shared" si="5"/>
        <v>720.0102933607823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32</v>
      </c>
      <c r="E36" s="42">
        <f t="shared" si="0"/>
        <v>0</v>
      </c>
      <c r="F36" s="3"/>
      <c r="G36" s="4">
        <f t="shared" si="9"/>
        <v>0.41570829665681924</v>
      </c>
      <c r="H36" s="4">
        <f t="shared" si="1"/>
        <v>0.16366468372315718</v>
      </c>
      <c r="I36" s="5">
        <f t="shared" si="2"/>
        <v>0.9701563240170533</v>
      </c>
      <c r="J36" s="9">
        <f t="shared" si="3"/>
        <v>-0.029843675982946682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0.005960640454760779</v>
      </c>
      <c r="O36">
        <f t="shared" si="8"/>
        <v>3840</v>
      </c>
      <c r="P36">
        <f t="shared" si="5"/>
        <v>785.4657745753989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40</v>
      </c>
      <c r="E37" s="42">
        <f t="shared" si="0"/>
        <v>0</v>
      </c>
      <c r="F37" s="3"/>
      <c r="G37" s="4">
        <f t="shared" si="9"/>
        <v>0.5196353708210241</v>
      </c>
      <c r="H37" s="4">
        <f t="shared" si="1"/>
        <v>0.2045808546539465</v>
      </c>
      <c r="I37" s="5">
        <f t="shared" si="2"/>
        <v>1.2126954050213168</v>
      </c>
      <c r="J37" s="9">
        <f t="shared" si="3"/>
        <v>0.21269540502131679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0.008071700615821879</v>
      </c>
      <c r="O37">
        <f t="shared" si="8"/>
        <v>5200</v>
      </c>
      <c r="P37">
        <f t="shared" si="5"/>
        <v>189.07874420998462</v>
      </c>
    </row>
    <row r="38" spans="1:16" ht="13.5" thickBot="1">
      <c r="A38" s="3">
        <f t="shared" si="6"/>
        <v>14</v>
      </c>
      <c r="B38" s="3"/>
      <c r="C38" s="12">
        <v>140</v>
      </c>
      <c r="D38" s="43">
        <v>32</v>
      </c>
      <c r="E38" s="42">
        <f t="shared" si="0"/>
        <v>0</v>
      </c>
      <c r="F38" s="3"/>
      <c r="G38" s="4">
        <f t="shared" si="9"/>
        <v>0.41570829665681924</v>
      </c>
      <c r="H38" s="4">
        <f t="shared" si="1"/>
        <v>0.16366468372315718</v>
      </c>
      <c r="I38" s="5">
        <f t="shared" si="2"/>
        <v>0.9701563240170533</v>
      </c>
      <c r="J38" s="9">
        <f t="shared" si="3"/>
        <v>-0.029843675982946682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0.006954080530554243</v>
      </c>
      <c r="O38">
        <f t="shared" si="8"/>
        <v>4480</v>
      </c>
      <c r="P38">
        <f t="shared" si="5"/>
        <v>916.376737004632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34</v>
      </c>
      <c r="E39" s="42">
        <f t="shared" si="0"/>
        <v>0</v>
      </c>
      <c r="F39" s="3"/>
      <c r="G39" s="4">
        <f t="shared" si="9"/>
        <v>0.44169006519787046</v>
      </c>
      <c r="H39" s="4">
        <f t="shared" si="1"/>
        <v>0.17389372645585452</v>
      </c>
      <c r="I39" s="5">
        <f t="shared" si="2"/>
        <v>1.030791094268119</v>
      </c>
      <c r="J39" s="9">
        <f t="shared" si="3"/>
        <v>0.0307910942681191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0.007916475603979152</v>
      </c>
      <c r="O39">
        <f t="shared" si="8"/>
        <v>5100</v>
      </c>
      <c r="P39">
        <f t="shared" si="5"/>
        <v>681.8322182192485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32</v>
      </c>
      <c r="E40" s="42">
        <f t="shared" si="0"/>
        <v>0</v>
      </c>
      <c r="F40" s="3"/>
      <c r="G40" s="4">
        <f t="shared" si="9"/>
        <v>0.41570829665681924</v>
      </c>
      <c r="H40" s="4">
        <f t="shared" si="1"/>
        <v>0.16366468372315718</v>
      </c>
      <c r="I40" s="5">
        <f t="shared" si="2"/>
        <v>0.9701563240170533</v>
      </c>
      <c r="J40" s="9">
        <f t="shared" si="3"/>
        <v>-0.029843675982946682</v>
      </c>
      <c r="K40" s="7">
        <f t="shared" si="10"/>
        <v>0.23078787878787876</v>
      </c>
      <c r="L40" s="5">
        <f t="shared" si="7"/>
        <v>0.008192</v>
      </c>
      <c r="M40" s="6">
        <f t="shared" si="4"/>
        <v>0.0079475206063477</v>
      </c>
      <c r="O40">
        <f t="shared" si="8"/>
        <v>5120</v>
      </c>
      <c r="P40">
        <f t="shared" si="5"/>
        <v>1047.287699433865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28</v>
      </c>
      <c r="E41" s="42">
        <f t="shared" si="0"/>
        <v>0</v>
      </c>
      <c r="F41" s="3"/>
      <c r="G41" s="4">
        <f t="shared" si="9"/>
        <v>0.36374475957471686</v>
      </c>
      <c r="H41" s="4">
        <f t="shared" si="1"/>
        <v>0.14320659825776255</v>
      </c>
      <c r="I41" s="5">
        <f t="shared" si="2"/>
        <v>0.8488867835149218</v>
      </c>
      <c r="J41" s="9">
        <f t="shared" si="3"/>
        <v>-0.15111321648507825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0.007388710563713873</v>
      </c>
      <c r="O41">
        <f t="shared" si="8"/>
        <v>4760</v>
      </c>
      <c r="P41">
        <f t="shared" si="5"/>
        <v>1792.7431806484817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31</v>
      </c>
      <c r="E42" s="42">
        <f t="shared" si="0"/>
        <v>0</v>
      </c>
      <c r="F42" s="3"/>
      <c r="G42" s="4">
        <f t="shared" si="9"/>
        <v>0.40271741238629366</v>
      </c>
      <c r="H42" s="4">
        <f t="shared" si="1"/>
        <v>0.15855016235680852</v>
      </c>
      <c r="I42" s="5">
        <f t="shared" si="2"/>
        <v>0.9398389388915205</v>
      </c>
      <c r="J42" s="9">
        <f t="shared" si="3"/>
        <v>-0.06016106110847952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0.008661555660824254</v>
      </c>
      <c r="O42">
        <f t="shared" si="8"/>
        <v>5580</v>
      </c>
      <c r="P42">
        <f t="shared" si="5"/>
        <v>1358.1986618630983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36</v>
      </c>
      <c r="E43" s="42">
        <f t="shared" si="0"/>
        <v>0</v>
      </c>
      <c r="F43" s="3"/>
      <c r="G43" s="4">
        <f t="shared" si="9"/>
        <v>0.4676718337389217</v>
      </c>
      <c r="H43" s="4">
        <f t="shared" si="1"/>
        <v>0.18412276918855183</v>
      </c>
      <c r="I43" s="5">
        <f t="shared" si="2"/>
        <v>1.091425864519185</v>
      </c>
      <c r="J43" s="9">
        <f t="shared" si="3"/>
        <v>0.091425864519185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0.010617390810042635</v>
      </c>
      <c r="O43">
        <f t="shared" si="8"/>
        <v>6840</v>
      </c>
      <c r="P43">
        <f t="shared" si="5"/>
        <v>483.6541430777148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30</v>
      </c>
      <c r="E44" s="42">
        <f t="shared" si="0"/>
        <v>0</v>
      </c>
      <c r="F44" s="3"/>
      <c r="G44" s="4">
        <f t="shared" si="9"/>
        <v>0.3897265281157681</v>
      </c>
      <c r="H44" s="4">
        <f t="shared" si="1"/>
        <v>0.15343564099045987</v>
      </c>
      <c r="I44" s="5">
        <f t="shared" si="2"/>
        <v>0.9095215537659875</v>
      </c>
      <c r="J44" s="9">
        <f t="shared" si="3"/>
        <v>-0.09047844623401247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0.009313500710563714</v>
      </c>
      <c r="O44">
        <f t="shared" si="8"/>
        <v>6000</v>
      </c>
      <c r="P44">
        <f t="shared" si="5"/>
        <v>1709.1096242923313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36</v>
      </c>
      <c r="E45" s="42">
        <f t="shared" si="0"/>
        <v>0</v>
      </c>
      <c r="F45" s="3"/>
      <c r="G45" s="4">
        <f t="shared" si="9"/>
        <v>0.4676718337389217</v>
      </c>
      <c r="H45" s="4">
        <f t="shared" si="1"/>
        <v>0.18412276918855183</v>
      </c>
      <c r="I45" s="5">
        <f t="shared" si="2"/>
        <v>1.091425864519185</v>
      </c>
      <c r="J45" s="9">
        <f t="shared" si="3"/>
        <v>0.091425864519185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0.011735010895310266</v>
      </c>
      <c r="O45">
        <f t="shared" si="8"/>
        <v>7560</v>
      </c>
      <c r="P45">
        <f t="shared" si="5"/>
        <v>534.5651055069479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32</v>
      </c>
      <c r="E46" s="42">
        <f t="shared" si="0"/>
        <v>0</v>
      </c>
      <c r="F46" s="3"/>
      <c r="G46" s="4">
        <f t="shared" si="9"/>
        <v>0.41570829665681924</v>
      </c>
      <c r="H46" s="4">
        <f t="shared" si="1"/>
        <v>0.16366468372315718</v>
      </c>
      <c r="I46" s="5">
        <f t="shared" si="2"/>
        <v>0.9701563240170533</v>
      </c>
      <c r="J46" s="9">
        <f t="shared" si="3"/>
        <v>-0.029843675982946682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0.010927840833728109</v>
      </c>
      <c r="O46">
        <f t="shared" si="8"/>
        <v>7040</v>
      </c>
      <c r="P46">
        <f t="shared" si="5"/>
        <v>1440.0205867215645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30</v>
      </c>
      <c r="E47" s="42">
        <f t="shared" si="0"/>
        <v>0</v>
      </c>
      <c r="F47" s="3"/>
      <c r="G47" s="4">
        <f t="shared" si="9"/>
        <v>0.3897265281157681</v>
      </c>
      <c r="H47" s="4">
        <f t="shared" si="1"/>
        <v>0.15343564099045987</v>
      </c>
      <c r="I47" s="5">
        <f t="shared" si="2"/>
        <v>0.9095215537659875</v>
      </c>
      <c r="J47" s="9">
        <f t="shared" si="3"/>
        <v>-0.09047844623401247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0.010710525817148245</v>
      </c>
      <c r="O47">
        <f t="shared" si="8"/>
        <v>6900</v>
      </c>
      <c r="P47">
        <f t="shared" si="5"/>
        <v>1965.4760679361812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28</v>
      </c>
      <c r="E48" s="42">
        <f t="shared" si="0"/>
        <v>0</v>
      </c>
      <c r="F48" s="3"/>
      <c r="G48" s="4">
        <f t="shared" si="9"/>
        <v>0.36374475957471686</v>
      </c>
      <c r="H48" s="4">
        <f t="shared" si="1"/>
        <v>0.14320659825776255</v>
      </c>
      <c r="I48" s="5">
        <f t="shared" si="2"/>
        <v>0.8488867835149218</v>
      </c>
      <c r="J48" s="9">
        <f t="shared" si="3"/>
        <v>-0.15111321648507825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0.01043112079583139</v>
      </c>
      <c r="O48">
        <f t="shared" si="8"/>
        <v>6720</v>
      </c>
      <c r="P48">
        <f t="shared" si="5"/>
        <v>2530.9315491507978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30</v>
      </c>
      <c r="E49" s="42">
        <f t="shared" si="0"/>
        <v>0</v>
      </c>
      <c r="F49" s="3"/>
      <c r="G49" s="4">
        <f t="shared" si="9"/>
        <v>0.3897265281157681</v>
      </c>
      <c r="H49" s="4">
        <f t="shared" si="1"/>
        <v>0.15343564099045987</v>
      </c>
      <c r="I49" s="5">
        <f t="shared" si="2"/>
        <v>0.9095215537659875</v>
      </c>
      <c r="J49" s="9">
        <f t="shared" si="3"/>
        <v>-0.09047844623401247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0.011641875888204633</v>
      </c>
      <c r="O49">
        <f t="shared" si="8"/>
        <v>7500</v>
      </c>
      <c r="P49">
        <f t="shared" si="5"/>
        <v>2136.3870303654144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36</v>
      </c>
      <c r="E50" s="42">
        <f t="shared" si="0"/>
        <v>0</v>
      </c>
      <c r="F50" s="3"/>
      <c r="G50" s="4">
        <f t="shared" si="9"/>
        <v>0.4676718337389217</v>
      </c>
      <c r="H50" s="4">
        <f t="shared" si="1"/>
        <v>0.18412276918855183</v>
      </c>
      <c r="I50" s="5">
        <f t="shared" si="2"/>
        <v>1.091425864519185</v>
      </c>
      <c r="J50" s="9">
        <f t="shared" si="3"/>
        <v>0.091425864519185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0.014529061108479383</v>
      </c>
      <c r="O50">
        <f t="shared" si="8"/>
        <v>9360</v>
      </c>
      <c r="P50">
        <f t="shared" si="5"/>
        <v>661.8425115800308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29</v>
      </c>
      <c r="E51" s="42">
        <f t="shared" si="0"/>
        <v>0</v>
      </c>
      <c r="F51" s="3"/>
      <c r="G51" s="4">
        <f t="shared" si="9"/>
        <v>0.37673564384524244</v>
      </c>
      <c r="H51" s="4">
        <f t="shared" si="1"/>
        <v>0.1483211196241112</v>
      </c>
      <c r="I51" s="5">
        <f t="shared" si="2"/>
        <v>0.8792041686404546</v>
      </c>
      <c r="J51" s="9">
        <f t="shared" si="3"/>
        <v>-0.12079583135954541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0.01215411842728564</v>
      </c>
      <c r="O51">
        <f t="shared" si="8"/>
        <v>7830</v>
      </c>
      <c r="P51">
        <f t="shared" si="5"/>
        <v>2577.297992794647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31</v>
      </c>
      <c r="E52" s="42">
        <f t="shared" si="0"/>
        <v>0</v>
      </c>
      <c r="F52" s="3"/>
      <c r="G52" s="4">
        <f t="shared" si="9"/>
        <v>0.40271741238629366</v>
      </c>
      <c r="H52" s="4">
        <f t="shared" si="1"/>
        <v>0.15855016235680852</v>
      </c>
      <c r="I52" s="5">
        <f t="shared" si="2"/>
        <v>0.9398389388915205</v>
      </c>
      <c r="J52" s="9">
        <f t="shared" si="3"/>
        <v>-0.06016106110847952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0.013473531027948833</v>
      </c>
      <c r="O52">
        <f t="shared" si="8"/>
        <v>8680</v>
      </c>
      <c r="P52">
        <f t="shared" si="5"/>
        <v>2112.7534740092638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35</v>
      </c>
      <c r="E53" s="42">
        <f t="shared" si="0"/>
        <v>0</v>
      </c>
      <c r="F53" s="3"/>
      <c r="G53" s="4">
        <f t="shared" si="9"/>
        <v>0.45468094946839605</v>
      </c>
      <c r="H53" s="4">
        <f t="shared" si="1"/>
        <v>0.17900824782220318</v>
      </c>
      <c r="I53" s="5">
        <f t="shared" si="2"/>
        <v>1.061108479393652</v>
      </c>
      <c r="J53" s="9">
        <f t="shared" si="3"/>
        <v>0.06110847939365205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0.01575533870203694</v>
      </c>
      <c r="O53">
        <f t="shared" si="8"/>
        <v>10150</v>
      </c>
      <c r="P53">
        <f t="shared" si="5"/>
        <v>1028.2089552238806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31</v>
      </c>
      <c r="E54" s="42">
        <f t="shared" si="0"/>
        <v>0</v>
      </c>
      <c r="F54" s="3"/>
      <c r="G54" s="4">
        <f t="shared" si="9"/>
        <v>0.40271741238629366</v>
      </c>
      <c r="H54" s="4">
        <f t="shared" si="1"/>
        <v>0.15855016235680852</v>
      </c>
      <c r="I54" s="5">
        <f t="shared" si="2"/>
        <v>0.9398389388915205</v>
      </c>
      <c r="J54" s="9">
        <f t="shared" si="3"/>
        <v>-0.06016106110847952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0.014435926101373751</v>
      </c>
      <c r="O54">
        <f t="shared" si="8"/>
        <v>9300</v>
      </c>
      <c r="P54">
        <f t="shared" si="5"/>
        <v>2263.664436438497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34</v>
      </c>
      <c r="E55" s="42">
        <f t="shared" si="0"/>
        <v>0</v>
      </c>
      <c r="F55" s="3"/>
      <c r="G55" s="4">
        <f t="shared" si="9"/>
        <v>0.44169006519787046</v>
      </c>
      <c r="H55" s="4">
        <f t="shared" si="1"/>
        <v>0.17389372645585452</v>
      </c>
      <c r="I55" s="5">
        <f t="shared" si="2"/>
        <v>1.030791094268119</v>
      </c>
      <c r="J55" s="9">
        <f t="shared" si="3"/>
        <v>0.0307910942681191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0.016360716248223616</v>
      </c>
      <c r="O55">
        <f t="shared" si="8"/>
        <v>10540</v>
      </c>
      <c r="P55">
        <f t="shared" si="5"/>
        <v>1409.1199176531136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41</v>
      </c>
      <c r="E56" s="42">
        <f t="shared" si="0"/>
        <v>0</v>
      </c>
      <c r="F56" s="3"/>
      <c r="G56" s="4">
        <f t="shared" si="9"/>
        <v>0.5326262550915497</v>
      </c>
      <c r="H56" s="4">
        <f t="shared" si="1"/>
        <v>0.20969537602029514</v>
      </c>
      <c r="I56" s="5">
        <f t="shared" si="2"/>
        <v>1.2430127901468497</v>
      </c>
      <c r="J56" s="9">
        <f t="shared" si="3"/>
        <v>0.24301279014684973</v>
      </c>
      <c r="K56" s="7">
        <f t="shared" si="10"/>
        <v>0.46157575757575753</v>
      </c>
      <c r="L56" s="5">
        <f t="shared" si="7"/>
        <v>0.016384</v>
      </c>
      <c r="M56" s="6">
        <f t="shared" si="4"/>
        <v>0.020365521553765985</v>
      </c>
      <c r="O56">
        <f t="shared" si="8"/>
        <v>13120</v>
      </c>
      <c r="P56">
        <f t="shared" si="5"/>
        <v>785.4246011322698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34</v>
      </c>
      <c r="E57" s="42">
        <f t="shared" si="0"/>
        <v>0</v>
      </c>
      <c r="F57" s="3"/>
      <c r="G57" s="4">
        <f t="shared" si="9"/>
        <v>0.44169006519787046</v>
      </c>
      <c r="H57" s="4">
        <f aca="true" t="shared" si="11" ref="H57:H88">G57/2.54</f>
        <v>0.17389372645585452</v>
      </c>
      <c r="I57" s="5">
        <f aca="true" t="shared" si="12" ref="I57:I88">(G57/$J$13)</f>
        <v>1.030791094268119</v>
      </c>
      <c r="J57" s="9">
        <f aca="true" t="shared" si="13" ref="J57:J88">IF(C57&gt;0,I57-1,0)</f>
        <v>0.0307910942681191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0.01741624632875414</v>
      </c>
      <c r="O57">
        <f t="shared" si="8"/>
        <v>11220</v>
      </c>
      <c r="P57">
        <f aca="true" t="shared" si="15" ref="P57:P88">C57*ABS(D57-O$207)</f>
        <v>1500.0308800823468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31</v>
      </c>
      <c r="E58" s="42">
        <f t="shared" si="0"/>
        <v>0</v>
      </c>
      <c r="F58" s="3"/>
      <c r="G58" s="4">
        <f t="shared" si="9"/>
        <v>0.40271741238629366</v>
      </c>
      <c r="H58" s="4">
        <f t="shared" si="11"/>
        <v>0.15855016235680852</v>
      </c>
      <c r="I58" s="5">
        <f t="shared" si="12"/>
        <v>0.9398389388915205</v>
      </c>
      <c r="J58" s="9">
        <f t="shared" si="13"/>
        <v>-0.06016106110847952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0.01636071624822356</v>
      </c>
      <c r="O58">
        <f t="shared" si="8"/>
        <v>10540</v>
      </c>
      <c r="P58">
        <f t="shared" si="15"/>
        <v>2565.4863612969634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37</v>
      </c>
      <c r="E59" s="42">
        <f t="shared" si="0"/>
        <v>0</v>
      </c>
      <c r="F59" s="3"/>
      <c r="G59" s="4">
        <f t="shared" si="9"/>
        <v>0.48066271800944727</v>
      </c>
      <c r="H59" s="4">
        <f t="shared" si="11"/>
        <v>0.1892372905549005</v>
      </c>
      <c r="I59" s="5">
        <f t="shared" si="12"/>
        <v>1.121743249644718</v>
      </c>
      <c r="J59" s="9">
        <f t="shared" si="13"/>
        <v>0.12174324964471794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0.020101639033633382</v>
      </c>
      <c r="O59">
        <f t="shared" si="8"/>
        <v>12950</v>
      </c>
      <c r="P59">
        <f t="shared" si="15"/>
        <v>540.9418425115799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37</v>
      </c>
      <c r="E60" s="42">
        <f t="shared" si="0"/>
        <v>0</v>
      </c>
      <c r="F60" s="3"/>
      <c r="G60" s="4">
        <f t="shared" si="9"/>
        <v>0.48066271800944727</v>
      </c>
      <c r="H60" s="4">
        <f t="shared" si="11"/>
        <v>0.1892372905549005</v>
      </c>
      <c r="I60" s="5">
        <f t="shared" si="12"/>
        <v>1.121743249644718</v>
      </c>
      <c r="J60" s="9">
        <f t="shared" si="13"/>
        <v>0.12174324964471794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0.020675971577451407</v>
      </c>
      <c r="O60">
        <f t="shared" si="8"/>
        <v>13320</v>
      </c>
      <c r="P60">
        <f t="shared" si="15"/>
        <v>556.3973237261964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33</v>
      </c>
      <c r="E61" s="42">
        <f t="shared" si="0"/>
        <v>0</v>
      </c>
      <c r="F61" s="3"/>
      <c r="G61" s="4">
        <f t="shared" si="9"/>
        <v>0.4286991809273449</v>
      </c>
      <c r="H61" s="4">
        <f t="shared" si="11"/>
        <v>0.16877920508950586</v>
      </c>
      <c r="I61" s="5">
        <f t="shared" si="12"/>
        <v>1.0004737091425864</v>
      </c>
      <c r="J61" s="9">
        <f t="shared" si="13"/>
        <v>0.000473709142586376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0.018952973945997192</v>
      </c>
      <c r="O61">
        <f t="shared" si="8"/>
        <v>12210</v>
      </c>
      <c r="P61">
        <f t="shared" si="15"/>
        <v>2051.8528049408133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30</v>
      </c>
      <c r="E62" s="42">
        <f t="shared" si="0"/>
        <v>0</v>
      </c>
      <c r="F62" s="3"/>
      <c r="G62" s="4">
        <f t="shared" si="9"/>
        <v>0.3897265281157681</v>
      </c>
      <c r="H62" s="4">
        <f t="shared" si="11"/>
        <v>0.15343564099045987</v>
      </c>
      <c r="I62" s="5">
        <f t="shared" si="12"/>
        <v>0.9095215537659875</v>
      </c>
      <c r="J62" s="9">
        <f t="shared" si="13"/>
        <v>-0.09047844623401247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0.017695651350071027</v>
      </c>
      <c r="O62">
        <f t="shared" si="8"/>
        <v>11400</v>
      </c>
      <c r="P62">
        <f t="shared" si="15"/>
        <v>3247.3082861554294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39</v>
      </c>
      <c r="E63" s="42">
        <f t="shared" si="0"/>
        <v>0</v>
      </c>
      <c r="F63" s="3"/>
      <c r="G63" s="4">
        <f t="shared" si="9"/>
        <v>0.5066444865504984</v>
      </c>
      <c r="H63" s="4">
        <f t="shared" si="11"/>
        <v>0.1994663332875978</v>
      </c>
      <c r="I63" s="5">
        <f t="shared" si="12"/>
        <v>1.1823780198957836</v>
      </c>
      <c r="J63" s="9">
        <f t="shared" si="13"/>
        <v>0.18237801989578362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0.023609724301279052</v>
      </c>
      <c r="O63">
        <f t="shared" si="8"/>
        <v>15210</v>
      </c>
      <c r="P63">
        <f t="shared" si="15"/>
        <v>177.2362326299538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35</v>
      </c>
      <c r="E64" s="42">
        <f t="shared" si="0"/>
        <v>0</v>
      </c>
      <c r="F64" s="3"/>
      <c r="G64" s="4">
        <f t="shared" si="9"/>
        <v>0.45468094946839605</v>
      </c>
      <c r="H64" s="4">
        <f t="shared" si="11"/>
        <v>0.17900824782220318</v>
      </c>
      <c r="I64" s="5">
        <f t="shared" si="12"/>
        <v>1.061108479393652</v>
      </c>
      <c r="J64" s="9">
        <f t="shared" si="13"/>
        <v>0.06110847939365205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0.021731501657981968</v>
      </c>
      <c r="O64">
        <f t="shared" si="8"/>
        <v>14000</v>
      </c>
      <c r="P64">
        <f t="shared" si="15"/>
        <v>1418.2192485846626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39</v>
      </c>
      <c r="E65" s="42">
        <f t="shared" si="0"/>
        <v>0</v>
      </c>
      <c r="F65" s="3"/>
      <c r="G65" s="4">
        <f t="shared" si="9"/>
        <v>0.5066444865504984</v>
      </c>
      <c r="H65" s="4">
        <f t="shared" si="11"/>
        <v>0.1994663332875978</v>
      </c>
      <c r="I65" s="5">
        <f t="shared" si="12"/>
        <v>1.1823780198957836</v>
      </c>
      <c r="J65" s="9">
        <f t="shared" si="13"/>
        <v>0.18237801989578362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0.02482047939365226</v>
      </c>
      <c r="O65">
        <f t="shared" si="8"/>
        <v>15990</v>
      </c>
      <c r="P65">
        <f t="shared" si="15"/>
        <v>186.3252702007207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32</v>
      </c>
      <c r="E66" s="42">
        <f t="shared" si="0"/>
        <v>0</v>
      </c>
      <c r="F66" s="3"/>
      <c r="G66" s="4">
        <f t="shared" si="9"/>
        <v>0.41570829665681924</v>
      </c>
      <c r="H66" s="4">
        <f t="shared" si="11"/>
        <v>0.16366468372315718</v>
      </c>
      <c r="I66" s="5">
        <f t="shared" si="12"/>
        <v>0.9701563240170533</v>
      </c>
      <c r="J66" s="9">
        <f t="shared" si="13"/>
        <v>-0.029843675982946682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0.020862241591662754</v>
      </c>
      <c r="O66">
        <f t="shared" si="8"/>
        <v>13440</v>
      </c>
      <c r="P66">
        <f t="shared" si="15"/>
        <v>2749.130211013896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49</v>
      </c>
      <c r="E67" s="42">
        <f t="shared" si="0"/>
        <v>0</v>
      </c>
      <c r="F67" s="3"/>
      <c r="G67" s="4">
        <f t="shared" si="9"/>
        <v>0.6365533292557545</v>
      </c>
      <c r="H67" s="4">
        <f t="shared" si="11"/>
        <v>0.25061154695108445</v>
      </c>
      <c r="I67" s="5">
        <f t="shared" si="12"/>
        <v>1.4855518711511129</v>
      </c>
      <c r="J67" s="9">
        <f t="shared" si="13"/>
        <v>0.48555187115111287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0.03270590999526286</v>
      </c>
      <c r="O67">
        <f t="shared" si="8"/>
        <v>21070</v>
      </c>
      <c r="P67">
        <f t="shared" si="15"/>
        <v>4495.414307771488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42</v>
      </c>
      <c r="E68" s="42">
        <f t="shared" si="0"/>
        <v>0</v>
      </c>
      <c r="F68" s="3"/>
      <c r="G68" s="4">
        <f t="shared" si="9"/>
        <v>0.5456171393620752</v>
      </c>
      <c r="H68" s="4">
        <f t="shared" si="11"/>
        <v>0.2148098973866438</v>
      </c>
      <c r="I68" s="5">
        <f t="shared" si="12"/>
        <v>1.2733301752723825</v>
      </c>
      <c r="J68" s="9">
        <f t="shared" si="13"/>
        <v>0.27333017527238246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0.028685582188536205</v>
      </c>
      <c r="O68">
        <f t="shared" si="8"/>
        <v>18480</v>
      </c>
      <c r="P68">
        <f t="shared" si="15"/>
        <v>1519.958826556871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38</v>
      </c>
      <c r="E69" s="42">
        <f t="shared" si="0"/>
        <v>0</v>
      </c>
      <c r="F69" s="3"/>
      <c r="G69" s="4">
        <f t="shared" si="9"/>
        <v>0.4936536022799729</v>
      </c>
      <c r="H69" s="4">
        <f t="shared" si="11"/>
        <v>0.19435181192124917</v>
      </c>
      <c r="I69" s="5">
        <f t="shared" si="12"/>
        <v>1.152060634770251</v>
      </c>
      <c r="J69" s="9">
        <f t="shared" si="13"/>
        <v>0.1520606347702509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0.02654347702510663</v>
      </c>
      <c r="O69">
        <f t="shared" si="8"/>
        <v>17100</v>
      </c>
      <c r="P69">
        <f t="shared" si="15"/>
        <v>245.49665465774558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36</v>
      </c>
      <c r="E70" s="42">
        <f t="shared" si="0"/>
        <v>0</v>
      </c>
      <c r="F70" s="3"/>
      <c r="G70" s="4">
        <f t="shared" si="9"/>
        <v>0.4676718337389217</v>
      </c>
      <c r="H70" s="4">
        <f t="shared" si="11"/>
        <v>0.18412276918855183</v>
      </c>
      <c r="I70" s="5">
        <f t="shared" si="12"/>
        <v>1.091425864519185</v>
      </c>
      <c r="J70" s="9">
        <f t="shared" si="13"/>
        <v>0.091425864519185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0.02570526196115582</v>
      </c>
      <c r="O70">
        <f t="shared" si="8"/>
        <v>16560</v>
      </c>
      <c r="P70">
        <f t="shared" si="15"/>
        <v>1170.952135872362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44</v>
      </c>
      <c r="E71" s="42">
        <f t="shared" si="0"/>
        <v>0</v>
      </c>
      <c r="F71" s="3"/>
      <c r="G71" s="4">
        <f t="shared" si="9"/>
        <v>0.5715989079031265</v>
      </c>
      <c r="H71" s="4">
        <f t="shared" si="11"/>
        <v>0.22503894011934114</v>
      </c>
      <c r="I71" s="5">
        <f t="shared" si="12"/>
        <v>1.3339649455234484</v>
      </c>
      <c r="J71" s="9">
        <f t="shared" si="13"/>
        <v>0.33396494552344835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0.03210053244907632</v>
      </c>
      <c r="O71">
        <f t="shared" si="8"/>
        <v>20680</v>
      </c>
      <c r="P71">
        <f t="shared" si="15"/>
        <v>2563.592382913021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44</v>
      </c>
      <c r="E72" s="42">
        <f t="shared" si="0"/>
        <v>0</v>
      </c>
      <c r="F72" s="3"/>
      <c r="G72" s="4">
        <f t="shared" si="9"/>
        <v>0.5715989079031265</v>
      </c>
      <c r="H72" s="4">
        <f t="shared" si="11"/>
        <v>0.22503894011934114</v>
      </c>
      <c r="I72" s="5">
        <f t="shared" si="12"/>
        <v>1.3339649455234484</v>
      </c>
      <c r="J72" s="9">
        <f t="shared" si="13"/>
        <v>0.33396494552344835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0.03278352250118416</v>
      </c>
      <c r="O72">
        <f t="shared" si="8"/>
        <v>21120</v>
      </c>
      <c r="P72">
        <f t="shared" si="15"/>
        <v>2618.1369016984045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35</v>
      </c>
      <c r="E73" s="42">
        <f t="shared" si="0"/>
        <v>0</v>
      </c>
      <c r="F73" s="3"/>
      <c r="G73" s="4">
        <f t="shared" si="9"/>
        <v>0.45468094946839605</v>
      </c>
      <c r="H73" s="4">
        <f t="shared" si="11"/>
        <v>0.17900824782220318</v>
      </c>
      <c r="I73" s="5">
        <f t="shared" si="12"/>
        <v>1.061108479393652</v>
      </c>
      <c r="J73" s="9">
        <f t="shared" si="13"/>
        <v>0.06110847939365205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0.02662108953102806</v>
      </c>
      <c r="O73">
        <f t="shared" si="8"/>
        <v>17150</v>
      </c>
      <c r="P73">
        <f t="shared" si="15"/>
        <v>1737.318579516212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36</v>
      </c>
      <c r="E74" s="42">
        <f t="shared" si="0"/>
        <v>0</v>
      </c>
      <c r="F74" s="3"/>
      <c r="G74" s="4">
        <f t="shared" si="9"/>
        <v>0.4676718337389217</v>
      </c>
      <c r="H74" s="4">
        <f t="shared" si="11"/>
        <v>0.18412276918855183</v>
      </c>
      <c r="I74" s="5">
        <f t="shared" si="12"/>
        <v>1.091425864519185</v>
      </c>
      <c r="J74" s="9">
        <f t="shared" si="13"/>
        <v>0.091425864519185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0.02794050213169105</v>
      </c>
      <c r="O74">
        <f t="shared" si="8"/>
        <v>18000</v>
      </c>
      <c r="P74">
        <f t="shared" si="15"/>
        <v>1272.7740607308285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32</v>
      </c>
      <c r="E75" s="42">
        <f t="shared" si="0"/>
        <v>0</v>
      </c>
      <c r="F75" s="3"/>
      <c r="G75" s="4">
        <f t="shared" si="9"/>
        <v>0.41570829665681924</v>
      </c>
      <c r="H75" s="4">
        <f t="shared" si="11"/>
        <v>0.16366468372315718</v>
      </c>
      <c r="I75" s="5">
        <f t="shared" si="12"/>
        <v>0.9701563240170533</v>
      </c>
      <c r="J75" s="9">
        <f t="shared" si="13"/>
        <v>-0.029843675982946682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0.025332721932733282</v>
      </c>
      <c r="O75">
        <f t="shared" si="8"/>
        <v>16320</v>
      </c>
      <c r="P75">
        <f t="shared" si="15"/>
        <v>3338.229541945445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39</v>
      </c>
      <c r="E76" s="42">
        <f t="shared" si="0"/>
        <v>0</v>
      </c>
      <c r="F76" s="3"/>
      <c r="G76" s="4">
        <f t="shared" si="9"/>
        <v>0.5066444865504984</v>
      </c>
      <c r="H76" s="4">
        <f t="shared" si="11"/>
        <v>0.1994663332875978</v>
      </c>
      <c r="I76" s="5">
        <f t="shared" si="12"/>
        <v>1.1823780198957836</v>
      </c>
      <c r="J76" s="9">
        <f t="shared" si="13"/>
        <v>0.18237801989578362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0.031479632401705405</v>
      </c>
      <c r="O76">
        <f t="shared" si="8"/>
        <v>20280</v>
      </c>
      <c r="P76">
        <f t="shared" si="15"/>
        <v>236.31497683993842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48</v>
      </c>
      <c r="E77" s="42">
        <f t="shared" si="0"/>
        <v>0</v>
      </c>
      <c r="F77" s="3"/>
      <c r="G77" s="4">
        <f t="shared" si="9"/>
        <v>0.623562444985229</v>
      </c>
      <c r="H77" s="4">
        <f t="shared" si="11"/>
        <v>0.2454970255847358</v>
      </c>
      <c r="I77" s="5">
        <f t="shared" si="12"/>
        <v>1.4552344860255801</v>
      </c>
      <c r="J77" s="9">
        <f t="shared" si="13"/>
        <v>0.45523448602558014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0.03948924301279012</v>
      </c>
      <c r="O77">
        <f t="shared" si="8"/>
        <v>25440</v>
      </c>
      <c r="P77">
        <f t="shared" si="15"/>
        <v>5010.859495625322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54</v>
      </c>
      <c r="E78" s="42">
        <f t="shared" si="0"/>
        <v>0</v>
      </c>
      <c r="F78" s="3"/>
      <c r="G78" s="4">
        <f t="shared" si="9"/>
        <v>0.7015077506083826</v>
      </c>
      <c r="H78" s="4">
        <f t="shared" si="11"/>
        <v>0.2761841537828278</v>
      </c>
      <c r="I78" s="5">
        <f t="shared" si="12"/>
        <v>1.6371387967787776</v>
      </c>
      <c r="J78" s="9">
        <f t="shared" si="13"/>
        <v>0.6371387967787776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0.04526361345333973</v>
      </c>
      <c r="O78">
        <f t="shared" si="8"/>
        <v>29160</v>
      </c>
      <c r="P78">
        <f t="shared" si="15"/>
        <v>8345.404014410706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56</v>
      </c>
      <c r="E79" s="42">
        <f t="shared" si="0"/>
        <v>0</v>
      </c>
      <c r="F79" s="3"/>
      <c r="G79" s="4">
        <f t="shared" si="9"/>
        <v>0.7274895191494337</v>
      </c>
      <c r="H79" s="4">
        <f t="shared" si="11"/>
        <v>0.2864131965155251</v>
      </c>
      <c r="I79" s="5">
        <f t="shared" si="12"/>
        <v>1.6977735670298435</v>
      </c>
      <c r="J79" s="9">
        <f t="shared" si="13"/>
        <v>0.6977735670298435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0.047809303647560156</v>
      </c>
      <c r="O79">
        <f t="shared" si="8"/>
        <v>30800</v>
      </c>
      <c r="P79">
        <f t="shared" si="15"/>
        <v>9599.94853319609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61</v>
      </c>
      <c r="E80" s="42">
        <f t="shared" si="0"/>
        <v>0</v>
      </c>
      <c r="F80" s="3"/>
      <c r="G80" s="4">
        <f t="shared" si="9"/>
        <v>0.7924439405020617</v>
      </c>
      <c r="H80" s="4">
        <f t="shared" si="11"/>
        <v>0.3119858033472684</v>
      </c>
      <c r="I80" s="5">
        <f t="shared" si="12"/>
        <v>1.8493604926575078</v>
      </c>
      <c r="J80" s="9">
        <f t="shared" si="13"/>
        <v>0.8493604926575078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0.053024864045476156</v>
      </c>
      <c r="O80">
        <f t="shared" si="8"/>
        <v>34160</v>
      </c>
      <c r="P80">
        <f t="shared" si="15"/>
        <v>12574.493051981472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50</v>
      </c>
      <c r="E81" s="42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1.5158692562766458</v>
      </c>
      <c r="J81" s="9">
        <f t="shared" si="13"/>
        <v>0.5158692562766458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0.04423912837517762</v>
      </c>
      <c r="O81">
        <f t="shared" si="8"/>
        <v>28500</v>
      </c>
      <c r="P81">
        <f t="shared" si="15"/>
        <v>6529.037570766855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52</v>
      </c>
      <c r="E82" s="42">
        <f t="shared" si="0"/>
        <v>0</v>
      </c>
      <c r="F82" s="3"/>
      <c r="G82" s="4">
        <f t="shared" si="9"/>
        <v>0.6755259820673313</v>
      </c>
      <c r="H82" s="4">
        <f t="shared" si="11"/>
        <v>0.2659551110501304</v>
      </c>
      <c r="I82" s="5">
        <f t="shared" si="12"/>
        <v>1.5765040265277117</v>
      </c>
      <c r="J82" s="9">
        <f t="shared" si="13"/>
        <v>0.5765040265277117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0.046815863571767015</v>
      </c>
      <c r="O82">
        <f t="shared" si="8"/>
        <v>30160</v>
      </c>
      <c r="P82">
        <f t="shared" si="15"/>
        <v>7803.582089552239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42</v>
      </c>
      <c r="E83" s="42">
        <f t="shared" si="0"/>
        <v>0</v>
      </c>
      <c r="F83" s="3"/>
      <c r="G83" s="4">
        <f t="shared" si="9"/>
        <v>0.5456171393620752</v>
      </c>
      <c r="H83" s="4">
        <f t="shared" si="11"/>
        <v>0.2148098973866438</v>
      </c>
      <c r="I83" s="5">
        <f t="shared" si="12"/>
        <v>1.2733301752723825</v>
      </c>
      <c r="J83" s="9">
        <f t="shared" si="13"/>
        <v>0.27333017527238246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0.03846475793462812</v>
      </c>
      <c r="O83">
        <f t="shared" si="8"/>
        <v>24780</v>
      </c>
      <c r="P83">
        <f t="shared" si="15"/>
        <v>2038.1266083376224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38</v>
      </c>
      <c r="E84" s="42">
        <f t="shared" si="0"/>
        <v>0</v>
      </c>
      <c r="F84" s="3"/>
      <c r="G84" s="4">
        <f t="shared" si="9"/>
        <v>0.4936536022799729</v>
      </c>
      <c r="H84" s="4">
        <f t="shared" si="11"/>
        <v>0.19435181192124917</v>
      </c>
      <c r="I84" s="5">
        <f t="shared" si="12"/>
        <v>1.152060634770251</v>
      </c>
      <c r="J84" s="9">
        <f t="shared" si="13"/>
        <v>0.1520606347702509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0.03539130270014203</v>
      </c>
      <c r="O84">
        <f t="shared" si="8"/>
        <v>22800</v>
      </c>
      <c r="P84">
        <f t="shared" si="15"/>
        <v>327.3288728769941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36</v>
      </c>
      <c r="E85" s="42">
        <f t="shared" si="0"/>
        <v>0</v>
      </c>
      <c r="F85" s="3"/>
      <c r="G85" s="4">
        <f t="shared" si="9"/>
        <v>0.4676718337389217</v>
      </c>
      <c r="H85" s="4">
        <f t="shared" si="11"/>
        <v>0.18412276918855183</v>
      </c>
      <c r="I85" s="5">
        <f t="shared" si="12"/>
        <v>1.091425864519185</v>
      </c>
      <c r="J85" s="9">
        <f t="shared" si="13"/>
        <v>0.091425864519185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0.03408741260066318</v>
      </c>
      <c r="O85">
        <f t="shared" si="8"/>
        <v>21960</v>
      </c>
      <c r="P85">
        <f t="shared" si="15"/>
        <v>1552.7843540916108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24</v>
      </c>
      <c r="E86" s="42">
        <f t="shared" si="0"/>
        <v>0</v>
      </c>
      <c r="F86" s="3"/>
      <c r="G86" s="4">
        <f t="shared" si="9"/>
        <v>0.3117812224926145</v>
      </c>
      <c r="H86" s="4">
        <f t="shared" si="11"/>
        <v>0.1227485127923679</v>
      </c>
      <c r="I86" s="5">
        <f t="shared" si="12"/>
        <v>0.7276172430127901</v>
      </c>
      <c r="J86" s="9">
        <f t="shared" si="13"/>
        <v>-0.27238275698720993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0.02309748176219805</v>
      </c>
      <c r="O86">
        <f t="shared" si="8"/>
        <v>14880</v>
      </c>
      <c r="P86">
        <f t="shared" si="15"/>
        <v>9018.239835306227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19430</v>
      </c>
      <c r="D206" s="3">
        <f>SUM(D25:D204)</f>
        <v>2111</v>
      </c>
      <c r="E206" s="3">
        <f>SUM(E25:E204)</f>
        <v>0</v>
      </c>
      <c r="F206" s="3"/>
      <c r="G206" s="4">
        <f>SUM(G25:G204)</f>
        <v>27.42375669507955</v>
      </c>
      <c r="H206" s="28">
        <f>SUM(H25:H204)</f>
        <v>10.796754604362025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1.1670437290383704</v>
      </c>
      <c r="O206">
        <f>SUM(O25:O205)</f>
        <v>748940</v>
      </c>
      <c r="P206" s="21">
        <f>SUM(P25:P205)</f>
        <v>129345.8672156459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38.54554812146166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2011-05-24T13:20:33Z</dcterms:modified>
  <cp:category/>
  <cp:version/>
  <cp:contentType/>
  <cp:contentStatus/>
</cp:coreProperties>
</file>